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6"/>
  </bookViews>
  <sheets>
    <sheet name="PAPIR" sheetId="1" r:id="rId1"/>
    <sheet name="STAKLO" sheetId="2" r:id="rId2"/>
    <sheet name="PLASTIKA" sheetId="3" r:id="rId3"/>
    <sheet name="BIOOTPAD" sheetId="4" r:id="rId4"/>
    <sheet name="TEKSTIL" sheetId="5" r:id="rId5"/>
    <sheet name="RECIKLABILNI" sheetId="6" r:id="rId6"/>
    <sheet name="REKAPITULACIJA" sheetId="7" r:id="rId7"/>
  </sheets>
  <definedNames>
    <definedName name="_xlnm.Print_Area" localSheetId="3">'BIOOTPAD'!$A$1:$R$74</definedName>
    <definedName name="_xlnm.Print_Area" localSheetId="0">'PAPIR'!$A$1:$R$60</definedName>
    <definedName name="_xlnm.Print_Area" localSheetId="2">'PLASTIKA'!$A$1:$T$60</definedName>
    <definedName name="_xlnm.Print_Area" localSheetId="5">'RECIKLABILNI'!$A$1:$T$60</definedName>
    <definedName name="_xlnm.Print_Area" localSheetId="6">'REKAPITULACIJA'!$A$1:$X$49</definedName>
    <definedName name="_xlnm.Print_Area" localSheetId="1">'STAKLO'!$A$1:$R$62</definedName>
    <definedName name="_xlnm.Print_Area" localSheetId="4">'TEKSTIL'!$A$1:$R$55</definedName>
  </definedNames>
  <calcPr fullCalcOnLoad="1"/>
</workbook>
</file>

<file path=xl/comments1.xml><?xml version="1.0" encoding="utf-8"?>
<comments xmlns="http://schemas.openxmlformats.org/spreadsheetml/2006/main">
  <authors>
    <author>Kovač</author>
    <author>Mladen Kovač</author>
  </authors>
  <commentList>
    <comment ref="A12" authorId="0">
      <text>
        <r>
          <rPr>
            <b/>
            <u val="single"/>
            <sz val="9"/>
            <color indexed="10"/>
            <rFont val="Tahoma"/>
            <family val="2"/>
          </rPr>
          <t>1. KORAK:</t>
        </r>
        <r>
          <rPr>
            <b/>
            <sz val="9"/>
            <color indexed="10"/>
            <rFont val="Tahoma"/>
            <family val="2"/>
          </rPr>
          <t xml:space="preserve">
JLS</t>
        </r>
        <r>
          <rPr>
            <b/>
            <sz val="9"/>
            <rFont val="Tahoma"/>
            <family val="2"/>
          </rPr>
          <t xml:space="preserve"> UNOSI PODATAK O PRIKUPLJENOJ KOLIČINI MIJEŠANOG KOMUNALNOG OTPADA (MKO) U 2016. GODINI U TONAMA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2. KORAK:</t>
        </r>
        <r>
          <rPr>
            <b/>
            <sz val="9"/>
            <rFont val="Tahoma"/>
            <family val="2"/>
          </rPr>
          <t xml:space="preserve">
KOLIČINA MIJEŠANOG KOMUNALNOG OTPADA (MKO) U 2016. GODINI PRETVARA SE U KILOGRAME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1. KORAK</t>
        </r>
        <r>
          <rPr>
            <b/>
            <sz val="9"/>
            <rFont val="Tahoma"/>
            <family val="2"/>
          </rPr>
          <t xml:space="preserve"> X 1000)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3. KORAK:</t>
        </r>
        <r>
          <rPr>
            <b/>
            <sz val="9"/>
            <rFont val="Tahoma"/>
            <family val="2"/>
          </rPr>
          <t xml:space="preserve">
PROCIJENJENI MASENI UDIO PAPIRA U PRIKUPLJENOM MKO. AKO JLS NEMAJU SVOJ PODATAK UNOSI SE PROCIJENJENI MASENI UDIO KOJI U RH IZNOSI 23,20%.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4. KORAK:</t>
        </r>
        <r>
          <rPr>
            <b/>
            <sz val="9"/>
            <rFont val="Tahoma"/>
            <family val="2"/>
          </rPr>
          <t xml:space="preserve">
KOLIČINA PAPIRA U MKO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6. KORAK:</t>
        </r>
        <r>
          <rPr>
            <b/>
            <sz val="9"/>
            <rFont val="Tahoma"/>
            <family val="2"/>
          </rPr>
          <t xml:space="preserve">
KOLIČINA ODVOJENO PRIKUPLJENOG PAPIRA U 2016.  GODINI PRETVARA SE U KILOGRAME
(</t>
        </r>
        <r>
          <rPr>
            <b/>
            <u val="single"/>
            <sz val="9"/>
            <color indexed="10"/>
            <rFont val="Tahoma"/>
            <family val="2"/>
          </rPr>
          <t>5. KORAK</t>
        </r>
        <r>
          <rPr>
            <b/>
            <sz val="9"/>
            <rFont val="Tahoma"/>
            <family val="2"/>
          </rPr>
          <t xml:space="preserve"> X 1000)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7. KORAK:</t>
        </r>
        <r>
          <rPr>
            <b/>
            <sz val="9"/>
            <rFont val="Tahoma"/>
            <family val="2"/>
          </rPr>
          <t xml:space="preserve">
IZRAČUN UKUPNE KOLIČINE PAPIRA KAO ZBROJ KOL. PAPIRA U MKO (</t>
        </r>
        <r>
          <rPr>
            <b/>
            <u val="single"/>
            <sz val="9"/>
            <color indexed="10"/>
            <rFont val="Tahoma"/>
            <family val="2"/>
          </rPr>
          <t>4. KORAK</t>
        </r>
        <r>
          <rPr>
            <b/>
            <sz val="9"/>
            <rFont val="Tahoma"/>
            <family val="2"/>
          </rPr>
          <t>) I ODVOJENO PRIKUPLJENOG PAPIRA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6. KORAK</t>
        </r>
        <r>
          <rPr>
            <b/>
            <u val="single"/>
            <sz val="9"/>
            <rFont val="Tahoma"/>
            <family val="2"/>
          </rPr>
          <t>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8. KORAK:</t>
        </r>
        <r>
          <rPr>
            <b/>
            <sz val="9"/>
            <rFont val="Tahoma"/>
            <family val="2"/>
          </rPr>
          <t xml:space="preserve">
SUKLADNO PLANU GOSPODARENJA OTPADOM RH ZA RAZDOBLJE 2017.-2020. GODINE POTREBNO JE DO 2022. GODINE POSTIĆI CILJEVE I ODVOJENO PRIKUPITI 60% MASE PROIZVEDENOG  OTPADNOG PAPIRA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9. KORAK:</t>
        </r>
        <r>
          <rPr>
            <b/>
            <sz val="9"/>
            <rFont val="Tahoma"/>
            <family val="2"/>
          </rPr>
          <t xml:space="preserve">
IZRAČUN MIN. GOD. MASE PAPIRA KAO UMNOŽAK UKUPNE KOLIČINE PAPIRA 
(</t>
        </r>
        <r>
          <rPr>
            <b/>
            <u val="single"/>
            <sz val="9"/>
            <color indexed="10"/>
            <rFont val="Tahoma"/>
            <family val="2"/>
          </rPr>
          <t>7. KORAK</t>
        </r>
        <r>
          <rPr>
            <b/>
            <sz val="9"/>
            <rFont val="Tahoma"/>
            <family val="2"/>
          </rPr>
          <t xml:space="preserve">) I POSTOTKA ZA OSTVARENJE CILJA U ODVOJENOM PRIKUPLJANJU PROIZVEDENOG OTPADNOG PAPIRA  DO 2022. GODINE 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8.KORAK</t>
        </r>
        <r>
          <rPr>
            <b/>
            <sz val="9"/>
            <rFont val="Tahoma"/>
            <family val="2"/>
          </rPr>
          <t>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10. KORAK:</t>
        </r>
        <r>
          <rPr>
            <b/>
            <sz val="9"/>
            <rFont val="Tahoma"/>
            <family val="2"/>
          </rPr>
          <t xml:space="preserve">
GUSTOĆA PAPIRA IZNOSI 60 </t>
        </r>
        <r>
          <rPr>
            <b/>
            <sz val="10"/>
            <rFont val="Cambria"/>
            <family val="1"/>
          </rPr>
          <t>kg/m³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11. KORAK:</t>
        </r>
        <r>
          <rPr>
            <b/>
            <sz val="9"/>
            <rFont val="Tahoma"/>
            <family val="2"/>
          </rPr>
          <t xml:space="preserve">
IZRAČUN MIN. GOD. VOLUMENA PAPIRA KAO  KOLIČNIK MIN. GOD. MASE PAPIRA 
(</t>
        </r>
        <r>
          <rPr>
            <b/>
            <u val="single"/>
            <sz val="9"/>
            <color indexed="10"/>
            <rFont val="Tahoma"/>
            <family val="2"/>
          </rPr>
          <t>9. KORAK</t>
        </r>
        <r>
          <rPr>
            <b/>
            <sz val="9"/>
            <rFont val="Tahoma"/>
            <family val="2"/>
          </rPr>
          <t>) I GUSTOĆE PAPIRA (</t>
        </r>
        <r>
          <rPr>
            <b/>
            <u val="single"/>
            <sz val="9"/>
            <color indexed="10"/>
            <rFont val="Tahoma"/>
            <family val="2"/>
          </rPr>
          <t>10.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b/>
            <u val="single"/>
            <sz val="9"/>
            <color indexed="10"/>
            <rFont val="Tahoma"/>
            <family val="2"/>
          </rPr>
          <t>12.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 O GODIŠNJEM BROJU PRAŽNJENJA SPREMNIKA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u val="single"/>
            <sz val="9"/>
            <color indexed="10"/>
            <rFont val="Tahoma"/>
            <family val="2"/>
          </rPr>
          <t>13. KORAK:</t>
        </r>
        <r>
          <rPr>
            <b/>
            <sz val="9"/>
            <rFont val="Tahoma"/>
            <family val="2"/>
          </rPr>
          <t xml:space="preserve">
IZRAČUN MIN. POTREBNOG VOLUMENA SPREMNIKA KAO 
KOLIČNIK MIN. GOD. VOLUMENA PAPIRA
(</t>
        </r>
        <r>
          <rPr>
            <b/>
            <u val="single"/>
            <sz val="9"/>
            <color indexed="10"/>
            <rFont val="Tahoma"/>
            <family val="2"/>
          </rPr>
          <t>11. KORAK</t>
        </r>
        <r>
          <rPr>
            <b/>
            <sz val="9"/>
            <rFont val="Tahoma"/>
            <family val="2"/>
          </rPr>
          <t>) 
I GODIŠNJEG BROJA PRAŽNJENJA SPREMNIKA 
(</t>
        </r>
        <r>
          <rPr>
            <b/>
            <u val="single"/>
            <sz val="9"/>
            <color indexed="10"/>
            <rFont val="Tahoma"/>
            <family val="2"/>
          </rPr>
          <t>12.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b/>
            <u val="single"/>
            <sz val="9"/>
            <color indexed="10"/>
            <rFont val="Tahoma"/>
            <family val="2"/>
          </rPr>
          <t xml:space="preserve">14. KORAK: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O FAKTORU ISPUNJENOSTI SPREMNIKA (PADAJUĆI IZBORNIK  60%-100%)</t>
        </r>
      </text>
    </comment>
    <comment ref="O12" authorId="0">
      <text>
        <r>
          <rPr>
            <b/>
            <u val="single"/>
            <sz val="9"/>
            <color indexed="10"/>
            <rFont val="Tahoma"/>
            <family val="2"/>
          </rPr>
          <t>15. KORAK:</t>
        </r>
        <r>
          <rPr>
            <b/>
            <sz val="9"/>
            <rFont val="Tahoma"/>
            <family val="2"/>
          </rPr>
          <t xml:space="preserve">
IZRAČUN MIN. POTREBNOG VOLUMENA SPREMNIKA SA UKLJUČENIM FAKTOROM ISPUNJENOSTI KAO
KOLIČNIK MIN. POTREBNOG VOLUMENA SPREMNIKA 
(</t>
        </r>
        <r>
          <rPr>
            <b/>
            <u val="single"/>
            <sz val="9"/>
            <color indexed="10"/>
            <rFont val="Tahoma"/>
            <family val="2"/>
          </rPr>
          <t>13. KORAK</t>
        </r>
        <r>
          <rPr>
            <b/>
            <sz val="9"/>
            <rFont val="Tahoma"/>
            <family val="2"/>
          </rPr>
          <t xml:space="preserve">) I FAKTORA ISPUNJENOSTI 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14. KORAK</t>
        </r>
        <r>
          <rPr>
            <b/>
            <sz val="9"/>
            <rFont val="Tahoma"/>
            <family val="2"/>
          </rPr>
          <t xml:space="preserve">)
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16. KORAK:</t>
        </r>
        <r>
          <rPr>
            <b/>
            <sz val="9"/>
            <rFont val="Tahoma"/>
            <family val="2"/>
          </rPr>
          <t xml:space="preserve">
POPIS TIPOVA SPREMNIKA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17. KORAK:</t>
        </r>
        <r>
          <rPr>
            <b/>
            <sz val="9"/>
            <rFont val="Tahoma"/>
            <family val="2"/>
          </rPr>
          <t xml:space="preserve">
POPIS KAPACITETA SPREMNIKA U LITRAMA ILI M3.
AKO U POPISU KAPACITETA SPREMNIKA NIJE NAVEDEN KAPACITET SPREMNIKA KOJEG JLS TRENUTNO IMA </t>
        </r>
        <r>
          <rPr>
            <b/>
            <sz val="9"/>
            <color indexed="10"/>
            <rFont val="Tahoma"/>
            <family val="2"/>
          </rPr>
          <t>JLS ĆE ISTI PRILAGODITI NA NAČIN DA ISKORISTI NAVEDENE KAPACITETE U LITRAMA ILI M3.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18. KORAK:</t>
        </r>
        <r>
          <rPr>
            <b/>
            <sz val="9"/>
            <rFont val="Tahoma"/>
            <family val="2"/>
          </rPr>
          <t xml:space="preserve">
SVI SPREMNICI IZ </t>
        </r>
        <r>
          <rPr>
            <b/>
            <u val="single"/>
            <sz val="9"/>
            <color indexed="10"/>
            <rFont val="Tahoma"/>
            <family val="2"/>
          </rPr>
          <t>17. KORAKA</t>
        </r>
        <r>
          <rPr>
            <b/>
            <sz val="9"/>
            <rFont val="Tahoma"/>
            <family val="2"/>
          </rPr>
          <t xml:space="preserve"> MORAJU BITI ISKAZANI U </t>
        </r>
        <r>
          <rPr>
            <b/>
            <sz val="9"/>
            <color indexed="10"/>
            <rFont val="Tahoma"/>
            <family val="2"/>
          </rPr>
          <t>M3</t>
        </r>
        <r>
          <rPr>
            <b/>
            <sz val="9"/>
            <rFont val="Tahoma"/>
            <family val="2"/>
          </rPr>
          <t xml:space="preserve">. 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19.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PODATKE O BROJU SPREMNIKA SUKLADNO ISKAZANIM KAPACITETIMA SPREMNIKA IZ</t>
        </r>
        <r>
          <rPr>
            <b/>
            <u val="single"/>
            <sz val="9"/>
            <color indexed="10"/>
            <rFont val="Tahoma"/>
            <family val="2"/>
          </rPr>
          <t xml:space="preserve"> 17. KORAKA</t>
        </r>
        <r>
          <rPr>
            <b/>
            <sz val="9"/>
            <color indexed="10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20 KORAK:</t>
        </r>
        <r>
          <rPr>
            <b/>
            <sz val="9"/>
            <rFont val="Tahoma"/>
            <family val="2"/>
          </rPr>
          <t xml:space="preserve">
IZRAČUN KAPACITETA SPREMNIKA KAO UMNOŽAK KAPACITETA SPREMNIKA 
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(</t>
        </r>
        <r>
          <rPr>
            <b/>
            <u val="single"/>
            <sz val="9"/>
            <color indexed="10"/>
            <rFont val="Tahoma"/>
            <family val="2"/>
          </rPr>
          <t>19.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P12" authorId="0">
      <text>
        <r>
          <rPr>
            <b/>
            <u val="single"/>
            <sz val="9"/>
            <color indexed="10"/>
            <rFont val="Tahoma"/>
            <family val="2"/>
          </rPr>
          <t>21. KORAK:</t>
        </r>
        <r>
          <rPr>
            <b/>
            <sz val="9"/>
            <rFont val="Tahoma"/>
            <family val="2"/>
          </rPr>
          <t xml:space="preserve">
RASPOLOŽIVI VOLUMEN SPREMNIKA IZRAČUNAT JE U 
</t>
        </r>
        <r>
          <rPr>
            <b/>
            <u val="single"/>
            <sz val="9"/>
            <color indexed="10"/>
            <rFont val="Tahoma"/>
            <family val="2"/>
          </rPr>
          <t xml:space="preserve">20. KORAKU. </t>
        </r>
        <r>
          <rPr>
            <sz val="9"/>
            <rFont val="Tahoma"/>
            <family val="2"/>
          </rPr>
          <t xml:space="preserve">
</t>
        </r>
      </text>
    </comment>
    <comment ref="Q12" authorId="0">
      <text>
        <r>
          <rPr>
            <b/>
            <u val="single"/>
            <sz val="9"/>
            <color indexed="10"/>
            <rFont val="Tahoma"/>
            <family val="2"/>
          </rPr>
          <t>22. KORAK:</t>
        </r>
        <r>
          <rPr>
            <b/>
            <sz val="9"/>
            <rFont val="Tahoma"/>
            <family val="2"/>
          </rPr>
          <t xml:space="preserve">
IZRAČUN ĆE BITI PRIKAZAN AKO JE RASPOLOŽIVI VOLUMEN SPREMNIKA 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 xml:space="preserve">) </t>
        </r>
        <r>
          <rPr>
            <b/>
            <sz val="9"/>
            <color indexed="10"/>
            <rFont val="Tahoma"/>
            <family val="2"/>
          </rPr>
          <t>VEĆI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 xml:space="preserve">) </t>
        </r>
        <r>
          <rPr>
            <sz val="9"/>
            <rFont val="Tahoma"/>
            <family val="2"/>
          </rPr>
          <t xml:space="preserve">
</t>
        </r>
      </text>
    </comment>
    <comment ref="R12" authorId="0">
      <text>
        <r>
          <rPr>
            <b/>
            <u val="single"/>
            <sz val="9"/>
            <color indexed="10"/>
            <rFont val="Tahoma"/>
            <family val="2"/>
          </rPr>
          <t>23. KORAK:</t>
        </r>
        <r>
          <rPr>
            <b/>
            <sz val="9"/>
            <rFont val="Tahoma"/>
            <family val="2"/>
          </rPr>
          <t xml:space="preserve">
IZRAČUN ĆE BITI PRIKAZAN AKO JE RASPOLOŽIVI VOLUMEN SPREMNIKA 
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color indexed="10"/>
            <rFont val="Tahoma"/>
            <family val="2"/>
          </rPr>
          <t xml:space="preserve"> MANJI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>). IZRAČUN JE SA NEGATIVNIM PREDZNAKOM.</t>
        </r>
        <r>
          <rPr>
            <sz val="9"/>
            <rFont val="Tahoma"/>
            <family val="2"/>
          </rPr>
          <t xml:space="preserve">
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IZNOS SE SA POZITIVNIM PREDZNAKOM AUTOMATSKI UPISUJE IZ </t>
        </r>
        <r>
          <rPr>
            <b/>
            <u val="single"/>
            <sz val="9"/>
            <color indexed="10"/>
            <rFont val="Tahoma"/>
            <family val="2"/>
          </rPr>
          <t>23. KORAKA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26. KORAK  - ZADNJI KORAK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 xml:space="preserve">UNOSI PODATKE O POTREBNOM BROJU SPREMNIKA SUKLADNO ISKAZANIM KAPACITETIMA SPREMNIKA IZ </t>
        </r>
        <r>
          <rPr>
            <b/>
            <u val="single"/>
            <sz val="9"/>
            <color indexed="10"/>
            <rFont val="Tahoma"/>
            <family val="2"/>
          </rPr>
          <t>18. KORAKA.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u val="single"/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UNOSOM PODATAKA O BROJU SPREMNIKA AUTOMATSKI SE RAČUNAJU POTREBNI KAPACITETI SPREMNIKA PREMA BROJU SPREMNIKA  
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).
KADA POTREBNI KAPACITET SPREMNIKA 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 DOSEGNE POTREBNU VRIJEDNODT IZ MANJKA KAPACITETA SPREMNIKA
(</t>
        </r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rFont val="Tahoma"/>
            <family val="2"/>
          </rPr>
          <t xml:space="preserve">) INDIKATOR DOVOLJNE KOLIČINE ĆE SE PRIBLIŽITI VRIJEDNOSTI "0" I BTI ĆE ZELENO OBOJAN, </t>
        </r>
        <r>
          <rPr>
            <b/>
            <u val="single"/>
            <sz val="9"/>
            <color indexed="10"/>
            <rFont val="Tahoma"/>
            <family val="2"/>
          </rPr>
          <t xml:space="preserve">ODNOSNO DOBIVEN JE POTREBAN BROJ SPREMNIKA KOJI ĆE ZADOVOLJITI POTREBAN VOLUMEN SPREMNIKA KOJE TREBA NABAVITI 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25. KORAK:</t>
        </r>
        <r>
          <rPr>
            <b/>
            <sz val="9"/>
            <rFont val="Tahoma"/>
            <family val="2"/>
          </rPr>
          <t xml:space="preserve">
IZRAČUN KAPACITETA SPREMNIKA KAO UMNOŽAK KAPACITETA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
(</t>
        </r>
        <r>
          <rPr>
            <b/>
            <u val="single"/>
            <sz val="9"/>
            <color indexed="10"/>
            <rFont val="Tahoma"/>
            <family val="2"/>
          </rPr>
          <t>26. KORAK</t>
        </r>
        <r>
          <rPr>
            <b/>
            <u val="single"/>
            <sz val="9"/>
            <rFont val="Tahoma"/>
            <family val="2"/>
          </rPr>
          <t>).</t>
        </r>
        <r>
          <rPr>
            <sz val="9"/>
            <rFont val="Tahoma"/>
            <family val="2"/>
          </rPr>
          <t xml:space="preserve">
</t>
        </r>
      </text>
    </comment>
    <comment ref="I31" authorId="0">
      <text>
        <r>
          <rPr>
            <b/>
            <sz val="9"/>
            <color indexed="17"/>
            <rFont val="Tahoma"/>
            <family val="2"/>
          </rPr>
          <t xml:space="preserve">
INDIKATOR DOSEGNUTE KOLIČINE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5.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PODATAK O KOLIČINI ODVOJENO PRIKUPLJENOG PAPIRA U 2016. GODINI U TONAMA. </t>
        </r>
        <r>
          <rPr>
            <sz val="9"/>
            <rFont val="Tahoma"/>
            <family val="2"/>
          </rPr>
          <t xml:space="preserve">
</t>
        </r>
      </text>
    </comment>
    <comment ref="A47" authorId="1">
      <text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SLIJEDEĆE PODATKE:
- NAZIV NASELJA U SKLOPU JLS-a;
- BROJ STANOVNIKA UPISANOG NASELJA;
- BROJ KORISNIKA REGISTRIRANIH U SUSTAVU
  NADLEŽNOG KOMUNALACA (OBITELJSKE KUĆE);
- BROJ KORISNIKA REGISTRIRANIH U SUSTAVU
   NADLEŽNOG KOMUNALACA (VIŠESTAMBENI OBJEKTI)
</t>
        </r>
      </text>
    </comment>
    <comment ref="J28" authorId="1">
      <text>
        <r>
          <rPr>
            <b/>
            <sz val="9"/>
            <color indexed="10"/>
            <rFont val="Tahoma"/>
            <family val="2"/>
          </rPr>
          <t>60%</t>
        </r>
        <r>
          <rPr>
            <b/>
            <sz val="9"/>
            <rFont val="Tahoma"/>
            <family val="2"/>
          </rPr>
          <t xml:space="preserve"> VRIJEDNOSTI MINIMALNO POTREBNOG VOLUMENA SPREMNIKA PREDSTAVLJA MINIMALNU VRIJEDNOST ZA PRIJAVU PO OVOJ VRSTI OTPADA -</t>
        </r>
        <r>
          <rPr>
            <b/>
            <sz val="9"/>
            <color indexed="10"/>
            <rFont val="Tahoma"/>
            <family val="2"/>
          </rPr>
          <t xml:space="preserve"> VIDI 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color indexed="10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Kovač</author>
    <author>Mladen Kovač</author>
  </authors>
  <commentList>
    <comment ref="A12" authorId="0">
      <text>
        <r>
          <rPr>
            <b/>
            <u val="single"/>
            <sz val="9"/>
            <color indexed="10"/>
            <rFont val="Tahoma"/>
            <family val="2"/>
          </rPr>
          <t>1. KORAK:</t>
        </r>
        <r>
          <rPr>
            <b/>
            <sz val="9"/>
            <color indexed="10"/>
            <rFont val="Tahoma"/>
            <family val="2"/>
          </rPr>
          <t xml:space="preserve">
JLS</t>
        </r>
        <r>
          <rPr>
            <b/>
            <sz val="9"/>
            <rFont val="Tahoma"/>
            <family val="2"/>
          </rPr>
          <t xml:space="preserve"> UNOSI PODATAK O PRIKUPLJENOJ KOLIČINI MIJEŠANOG KOMUNALNOG OTPADA (MKO) U 2016. GODINI U TONAMA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2. KORAK:</t>
        </r>
        <r>
          <rPr>
            <b/>
            <sz val="9"/>
            <rFont val="Tahoma"/>
            <family val="2"/>
          </rPr>
          <t xml:space="preserve">
KOLIČINA MIJEŠANOG KOMUNALNOG OTPADA (MKO) U 2016. GODINI PRETVARA SE U KILOGRAME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1. KORAK</t>
        </r>
        <r>
          <rPr>
            <b/>
            <sz val="9"/>
            <rFont val="Tahoma"/>
            <family val="2"/>
          </rPr>
          <t xml:space="preserve"> X 1000)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3. KORAK:</t>
        </r>
        <r>
          <rPr>
            <b/>
            <sz val="9"/>
            <rFont val="Tahoma"/>
            <family val="2"/>
          </rPr>
          <t xml:space="preserve">
PROCIJENJENI MASENI UDIO STAKLA U PRIKUPLJENOM MKO. AKO JLS NEMAJU SVOJ PODATAK UNOSI SE PROCIJENJENI MASENI UDIO KOJI U RH IZNOSI 3,70%.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4. KORAK:</t>
        </r>
        <r>
          <rPr>
            <b/>
            <sz val="9"/>
            <rFont val="Tahoma"/>
            <family val="2"/>
          </rPr>
          <t xml:space="preserve">
KOLIČINA STAKLA U MKO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5.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PODATAK O KOLIČINI ODVOJENO PRIKUPLJENOG STAKLA U 2016. GODINI U TONAMA. 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6. KORAK:</t>
        </r>
        <r>
          <rPr>
            <b/>
            <sz val="9"/>
            <rFont val="Tahoma"/>
            <family val="2"/>
          </rPr>
          <t xml:space="preserve">
KOLIČINA ODVOJENO PRIKUPLJENOG STAKLA U 2016. GODINI PRETVARA SE U KILOGRAME
(</t>
        </r>
        <r>
          <rPr>
            <b/>
            <u val="single"/>
            <sz val="9"/>
            <color indexed="10"/>
            <rFont val="Tahoma"/>
            <family val="2"/>
          </rPr>
          <t>5. KORAK</t>
        </r>
        <r>
          <rPr>
            <b/>
            <sz val="9"/>
            <rFont val="Tahoma"/>
            <family val="2"/>
          </rPr>
          <t xml:space="preserve"> X 1000)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7. KORAK:</t>
        </r>
        <r>
          <rPr>
            <b/>
            <sz val="9"/>
            <rFont val="Tahoma"/>
            <family val="2"/>
          </rPr>
          <t xml:space="preserve">
IZRAČUN UKUPNE KOLIČINE STAKLA KAO ZBROJ KOL. STAKLA U MKO (</t>
        </r>
        <r>
          <rPr>
            <b/>
            <u val="single"/>
            <sz val="9"/>
            <color indexed="10"/>
            <rFont val="Tahoma"/>
            <family val="2"/>
          </rPr>
          <t>4. KORAK</t>
        </r>
        <r>
          <rPr>
            <b/>
            <sz val="9"/>
            <rFont val="Tahoma"/>
            <family val="2"/>
          </rPr>
          <t>) I ODVOJENO PRIKUPLJENOG STAKLA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6. KORAK</t>
        </r>
        <r>
          <rPr>
            <b/>
            <u val="single"/>
            <sz val="9"/>
            <rFont val="Tahoma"/>
            <family val="2"/>
          </rPr>
          <t>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8. KORAK:</t>
        </r>
        <r>
          <rPr>
            <b/>
            <sz val="9"/>
            <rFont val="Tahoma"/>
            <family val="2"/>
          </rPr>
          <t xml:space="preserve">
SUKLADNO PLANU GOSPODARENJA OTPADOM RH ZA RAZDOBLJE 2017.-2020. GODINE POTREBNO JE DO 2022. GODINE POSTIĆI CILJEVE I ODVOJENO PRIKUPITI 60% MASE PROIZVEDENOG OTPADNOG STAKLA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9. KORAK:</t>
        </r>
        <r>
          <rPr>
            <b/>
            <sz val="9"/>
            <rFont val="Tahoma"/>
            <family val="2"/>
          </rPr>
          <t xml:space="preserve">
IZRAČUN MIN. GOD. MASE STAKLA KAO UMNOŽAK UKUPNE KOLIČINE STAKLA 
(</t>
        </r>
        <r>
          <rPr>
            <b/>
            <u val="single"/>
            <sz val="9"/>
            <color indexed="10"/>
            <rFont val="Tahoma"/>
            <family val="2"/>
          </rPr>
          <t>7. KORAK</t>
        </r>
        <r>
          <rPr>
            <b/>
            <sz val="9"/>
            <rFont val="Tahoma"/>
            <family val="2"/>
          </rPr>
          <t>) I POSTOTKA ZA OSTVARENJE CILJA U ODVOJENOM PRIKUPLJANJU PROIZVEDENOG OTPADNOG STAKLA  DO 2022. GODINE (</t>
        </r>
        <r>
          <rPr>
            <b/>
            <u val="single"/>
            <sz val="9"/>
            <color indexed="10"/>
            <rFont val="Tahoma"/>
            <family val="2"/>
          </rPr>
          <t>8.KORAK</t>
        </r>
        <r>
          <rPr>
            <b/>
            <sz val="9"/>
            <rFont val="Tahoma"/>
            <family val="2"/>
          </rPr>
          <t>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10. KORAK:</t>
        </r>
        <r>
          <rPr>
            <b/>
            <sz val="9"/>
            <rFont val="Tahoma"/>
            <family val="2"/>
          </rPr>
          <t xml:space="preserve">
GUSTOĆA STAKLA IZNOSI 
300 kg/m³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11. KORAK:</t>
        </r>
        <r>
          <rPr>
            <b/>
            <sz val="9"/>
            <rFont val="Tahoma"/>
            <family val="2"/>
          </rPr>
          <t xml:space="preserve">
IZRAČUN MIN. GOD. VOLUMENA STAKLA KAO KOLIČNIK MIN. GOD. MASE STAKLA 
(</t>
        </r>
        <r>
          <rPr>
            <b/>
            <u val="single"/>
            <sz val="9"/>
            <color indexed="10"/>
            <rFont val="Tahoma"/>
            <family val="2"/>
          </rPr>
          <t>9. KORAK</t>
        </r>
        <r>
          <rPr>
            <b/>
            <sz val="9"/>
            <rFont val="Tahoma"/>
            <family val="2"/>
          </rPr>
          <t>) I GUSTOĆE STAKLA (</t>
        </r>
        <r>
          <rPr>
            <b/>
            <u val="single"/>
            <sz val="9"/>
            <color indexed="10"/>
            <rFont val="Tahoma"/>
            <family val="2"/>
          </rPr>
          <t>10.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b/>
            <u val="single"/>
            <sz val="9"/>
            <color indexed="10"/>
            <rFont val="Tahoma"/>
            <family val="2"/>
          </rPr>
          <t>12.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 O GODIŠNJEM BROJU PRAŽNJENJA SPREMNIKA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u val="single"/>
            <sz val="9"/>
            <color indexed="10"/>
            <rFont val="Tahoma"/>
            <family val="2"/>
          </rPr>
          <t>13. KORAK:</t>
        </r>
        <r>
          <rPr>
            <b/>
            <sz val="9"/>
            <rFont val="Tahoma"/>
            <family val="2"/>
          </rPr>
          <t xml:space="preserve">
IZRAČUN MIN. POTREBNOG VOLUMENA SPREMNIKA KAO 
KOLIČNIK MIN. GOD. VOLUMENA STAKLA
(</t>
        </r>
        <r>
          <rPr>
            <b/>
            <u val="single"/>
            <sz val="9"/>
            <color indexed="10"/>
            <rFont val="Tahoma"/>
            <family val="2"/>
          </rPr>
          <t>11. KORAK</t>
        </r>
        <r>
          <rPr>
            <b/>
            <sz val="9"/>
            <rFont val="Tahoma"/>
            <family val="2"/>
          </rPr>
          <t>) 
I GODIŠNJEG BROJA PRAŽNJENJA SPREMNIKA 
(</t>
        </r>
        <r>
          <rPr>
            <b/>
            <u val="single"/>
            <sz val="9"/>
            <color indexed="10"/>
            <rFont val="Tahoma"/>
            <family val="2"/>
          </rPr>
          <t>12.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b/>
            <u val="single"/>
            <sz val="9"/>
            <color indexed="10"/>
            <rFont val="Tahoma"/>
            <family val="2"/>
          </rPr>
          <t xml:space="preserve">14. KORAK: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O FAKTORU ISPUNJENOSTI SPREMNIKA (PADAJUĆI IZBORNIK  60%-100%)</t>
        </r>
      </text>
    </comment>
    <comment ref="O12" authorId="0">
      <text>
        <r>
          <rPr>
            <b/>
            <u val="single"/>
            <sz val="9"/>
            <color indexed="10"/>
            <rFont val="Tahoma"/>
            <family val="2"/>
          </rPr>
          <t>15. KORAK:</t>
        </r>
        <r>
          <rPr>
            <b/>
            <sz val="9"/>
            <rFont val="Tahoma"/>
            <family val="2"/>
          </rPr>
          <t xml:space="preserve">
IZRAČUN MIN. POTREBNOG VOLUMENA SPREMNIKA SA UKLJUČENIM FAKTOROM ISPUNJENOSTI KAO
KOLIČNIK MIN. POTREBNOG VOLUMENA SPREMNIKA 
(</t>
        </r>
        <r>
          <rPr>
            <b/>
            <u val="single"/>
            <sz val="9"/>
            <color indexed="10"/>
            <rFont val="Tahoma"/>
            <family val="2"/>
          </rPr>
          <t>13. KORAK</t>
        </r>
        <r>
          <rPr>
            <b/>
            <sz val="9"/>
            <rFont val="Tahoma"/>
            <family val="2"/>
          </rPr>
          <t xml:space="preserve">) I FAKTORA ISPUNJENOSTI 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14.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P12" authorId="0">
      <text>
        <r>
          <rPr>
            <b/>
            <u val="single"/>
            <sz val="9"/>
            <color indexed="10"/>
            <rFont val="Tahoma"/>
            <family val="2"/>
          </rPr>
          <t>21. KORAK:</t>
        </r>
        <r>
          <rPr>
            <b/>
            <sz val="9"/>
            <rFont val="Tahoma"/>
            <family val="2"/>
          </rPr>
          <t xml:space="preserve">
RASPOLOŽIVI VOLUMEN SPREMNIKA IZRAČUNAT JE U 
</t>
        </r>
        <r>
          <rPr>
            <b/>
            <u val="single"/>
            <sz val="9"/>
            <color indexed="10"/>
            <rFont val="Tahoma"/>
            <family val="2"/>
          </rPr>
          <t xml:space="preserve">20. KORAKU. </t>
        </r>
        <r>
          <rPr>
            <sz val="9"/>
            <rFont val="Tahoma"/>
            <family val="2"/>
          </rPr>
          <t xml:space="preserve">
</t>
        </r>
      </text>
    </comment>
    <comment ref="Q12" authorId="0">
      <text>
        <r>
          <rPr>
            <b/>
            <u val="single"/>
            <sz val="9"/>
            <color indexed="10"/>
            <rFont val="Tahoma"/>
            <family val="2"/>
          </rPr>
          <t>22. KORAK:</t>
        </r>
        <r>
          <rPr>
            <b/>
            <sz val="9"/>
            <rFont val="Tahoma"/>
            <family val="2"/>
          </rPr>
          <t xml:space="preserve">
IZRAČUN ĆE BITI PRIKAZAN AKO JE RASPOLOŽIVI VOLUMEN SPREMNIKA 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 xml:space="preserve">) </t>
        </r>
        <r>
          <rPr>
            <b/>
            <sz val="9"/>
            <color indexed="10"/>
            <rFont val="Tahoma"/>
            <family val="2"/>
          </rPr>
          <t>VEĆI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 xml:space="preserve">) </t>
        </r>
        <r>
          <rPr>
            <sz val="9"/>
            <rFont val="Tahoma"/>
            <family val="2"/>
          </rPr>
          <t xml:space="preserve">
</t>
        </r>
      </text>
    </comment>
    <comment ref="R12" authorId="0">
      <text>
        <r>
          <rPr>
            <b/>
            <u val="single"/>
            <sz val="9"/>
            <color indexed="10"/>
            <rFont val="Tahoma"/>
            <family val="2"/>
          </rPr>
          <t>23. KORAK:</t>
        </r>
        <r>
          <rPr>
            <b/>
            <sz val="9"/>
            <rFont val="Tahoma"/>
            <family val="2"/>
          </rPr>
          <t xml:space="preserve">
IZRAČUN ĆE BITI PRIKAZAN AKO JE RASPOLOŽIVI VOLUMEN SPREMNIKA 
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color indexed="10"/>
            <rFont val="Tahoma"/>
            <family val="2"/>
          </rPr>
          <t xml:space="preserve"> MANJI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>). IZRAČUN JE SA NEGATIVNIM PREDZNAKOM.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16. KORAK:</t>
        </r>
        <r>
          <rPr>
            <b/>
            <sz val="9"/>
            <rFont val="Tahoma"/>
            <family val="2"/>
          </rPr>
          <t xml:space="preserve">
POPIS TIPOVA SPREMNIKA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 xml:space="preserve">17. KORAK:
</t>
        </r>
        <r>
          <rPr>
            <b/>
            <sz val="9"/>
            <rFont val="Tahoma"/>
            <family val="2"/>
          </rPr>
          <t>POPIS KAPACITETA SPREMNIKA U LITRAMA ILI M3.
AKO U POPISU KAPACITETA SPREMNIKA NIJE NAVEDEN KAPACITET SPREMNIKA KOJEG JLS TRENUTNO IMA</t>
        </r>
        <r>
          <rPr>
            <b/>
            <sz val="9"/>
            <color indexed="10"/>
            <rFont val="Tahoma"/>
            <family val="2"/>
          </rPr>
          <t xml:space="preserve"> JLS ĆE ISTI PRILAGODITI NA NAČIN DA ISKORISTI NAVEDENE KAPACITETE U LITRAMA ILI M3.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18. KORAK:</t>
        </r>
        <r>
          <rPr>
            <b/>
            <sz val="9"/>
            <rFont val="Tahoma"/>
            <family val="2"/>
          </rPr>
          <t xml:space="preserve">
SVI SPREMNICI IZ </t>
        </r>
        <r>
          <rPr>
            <b/>
            <u val="single"/>
            <sz val="9"/>
            <color indexed="10"/>
            <rFont val="Tahoma"/>
            <family val="2"/>
          </rPr>
          <t>17. KORAKA</t>
        </r>
        <r>
          <rPr>
            <b/>
            <sz val="9"/>
            <rFont val="Tahoma"/>
            <family val="2"/>
          </rPr>
          <t xml:space="preserve"> MORAJU BITI ISKAZANI U </t>
        </r>
        <r>
          <rPr>
            <b/>
            <sz val="9"/>
            <color indexed="10"/>
            <rFont val="Tahoma"/>
            <family val="2"/>
          </rPr>
          <t>M3</t>
        </r>
        <r>
          <rPr>
            <b/>
            <sz val="9"/>
            <rFont val="Tahoma"/>
            <family val="2"/>
          </rPr>
          <t xml:space="preserve">. 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19.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PODATKE O BROJU SPREMNIKA SUKLADNO ISKAZANIM KAPACITETIMA SPREMNIKA IZ</t>
        </r>
        <r>
          <rPr>
            <b/>
            <u val="single"/>
            <sz val="9"/>
            <color indexed="10"/>
            <rFont val="Tahoma"/>
            <family val="2"/>
          </rPr>
          <t xml:space="preserve"> 17. KORAKA</t>
        </r>
        <r>
          <rPr>
            <b/>
            <sz val="9"/>
            <color indexed="10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20 KORAK:</t>
        </r>
        <r>
          <rPr>
            <b/>
            <sz val="9"/>
            <rFont val="Tahoma"/>
            <family val="2"/>
          </rPr>
          <t xml:space="preserve">
IZRAČUN KAPACITETA SPREMNIKA KAO UMNOŽAK KAPACITETA SPREMNIKA 
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(</t>
        </r>
        <r>
          <rPr>
            <b/>
            <u val="single"/>
            <sz val="9"/>
            <color indexed="10"/>
            <rFont val="Tahoma"/>
            <family val="2"/>
          </rPr>
          <t>19.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26. KORAK  - ZADNJI KORAK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 xml:space="preserve">UNOSI PODATKE O POTREBNOM BROJU SPREMNIKA SUKLADNO ISKAZANIM KAPACITETIMA SPREMNIKA IZ </t>
        </r>
        <r>
          <rPr>
            <b/>
            <u val="single"/>
            <sz val="9"/>
            <color indexed="10"/>
            <rFont val="Tahoma"/>
            <family val="2"/>
          </rPr>
          <t>18. KORAKA.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u val="single"/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UNOSOM PODATAKA O BROJU SPREMNIKA AUTOMATSKI SE RAČUNAJU POTREBNI KAPACITETI SPREMNIKA PREMA BROJU SPREMNIKA  
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).
KADA POTREBNI KAPACITET SPREMNIKA 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 DOSEGNE POTREBNU VRIJEDNODT IZ MANJKA KAPACITETA SPREMNIKA 
(</t>
        </r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rFont val="Tahoma"/>
            <family val="2"/>
          </rPr>
          <t xml:space="preserve">) INDIKATOR DOVOLJNE KOLIČINE ĆE SE PRIBLIŽITI VRIJEDNOSTI "0" I BTI ĆE ZELENO OBOJAN, </t>
        </r>
        <r>
          <rPr>
            <b/>
            <u val="single"/>
            <sz val="9"/>
            <color indexed="10"/>
            <rFont val="Tahoma"/>
            <family val="2"/>
          </rPr>
          <t xml:space="preserve">ODNOSNO DOBIVEN JE POTREBAN BROJ SPREMNIKA KOJI ĆE ZADOVOLJITI POTREBAN VOLUMEN SPREMNIKA KOJE TREBA NABAVITI 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25. KORAK:</t>
        </r>
        <r>
          <rPr>
            <b/>
            <sz val="9"/>
            <rFont val="Tahoma"/>
            <family val="2"/>
          </rPr>
          <t xml:space="preserve">
IZRAČUN KAPACITETA SPREMNIKA KAO UMNOŽAK KAPACITETA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
(</t>
        </r>
        <r>
          <rPr>
            <b/>
            <u val="single"/>
            <sz val="9"/>
            <color indexed="10"/>
            <rFont val="Tahoma"/>
            <family val="2"/>
          </rPr>
          <t>26. KORAK</t>
        </r>
        <r>
          <rPr>
            <b/>
            <u val="single"/>
            <sz val="9"/>
            <rFont val="Tahoma"/>
            <family val="2"/>
          </rPr>
          <t>).</t>
        </r>
        <r>
          <rPr>
            <sz val="9"/>
            <rFont val="Tahoma"/>
            <family val="2"/>
          </rPr>
          <t xml:space="preserve">
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IZNOS SE SA POZITIVNIM PREDZNAKOM AUTOMATSKI UPISUJE IZ </t>
        </r>
        <r>
          <rPr>
            <b/>
            <u val="single"/>
            <sz val="9"/>
            <color indexed="10"/>
            <rFont val="Tahoma"/>
            <family val="2"/>
          </rPr>
          <t>23. KORAKA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I28" authorId="0">
      <text>
        <r>
          <rPr>
            <b/>
            <sz val="9"/>
            <color indexed="17"/>
            <rFont val="Tahoma"/>
            <family val="2"/>
          </rPr>
          <t xml:space="preserve">
INDIKATOR DOSEGNUTE KOLIČINE</t>
        </r>
        <r>
          <rPr>
            <sz val="9"/>
            <rFont val="Tahoma"/>
            <family val="2"/>
          </rPr>
          <t xml:space="preserve">
</t>
        </r>
      </text>
    </comment>
    <comment ref="A44" authorId="1">
      <text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SLIJEDEĆE PODATKE:
- NAZIV NASELJA U SKLOPU JLS-a;
- BROJ STANOVNIKA UPISANOG NASELJA;
- BROJ KORISNIKA REGISTRIRANIH U SUSTAVU
  NADLEŽNOG KOMUNALACA (OBITELJSKE KUĆE);
- BROJ KORISNIKA REGISTRIRANIH U SUSTAVU
   NADLEŽNOG KOMUNALACA (VIŠESTAMBENI OBJEKTI)
</t>
        </r>
      </text>
    </comment>
    <comment ref="J25" authorId="1">
      <text>
        <r>
          <rPr>
            <b/>
            <sz val="9"/>
            <color indexed="10"/>
            <rFont val="Tahoma"/>
            <family val="2"/>
          </rPr>
          <t>60%</t>
        </r>
        <r>
          <rPr>
            <b/>
            <sz val="9"/>
            <rFont val="Tahoma"/>
            <family val="2"/>
          </rPr>
          <t xml:space="preserve"> VRIJEDNOSTI MINIMALNO POTREBNOG VOLUMENA SPREMNIKA PREDSTAVLJA MINIMALNU VRIJEDNOST ZA PRIJAVU PO OVOJ VRSTI OTPADA - </t>
        </r>
        <r>
          <rPr>
            <b/>
            <sz val="9"/>
            <color indexed="10"/>
            <rFont val="Tahoma"/>
            <family val="2"/>
          </rPr>
          <t xml:space="preserve">VIDI 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color indexed="10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Kovač</author>
    <author>Mladen Kovač</author>
  </authors>
  <commentList>
    <comment ref="A12" authorId="0">
      <text>
        <r>
          <rPr>
            <b/>
            <u val="single"/>
            <sz val="9"/>
            <color indexed="10"/>
            <rFont val="Tahoma"/>
            <family val="2"/>
          </rPr>
          <t>1. KORAK:</t>
        </r>
        <r>
          <rPr>
            <b/>
            <sz val="9"/>
            <color indexed="10"/>
            <rFont val="Tahoma"/>
            <family val="2"/>
          </rPr>
          <t xml:space="preserve">
JLS</t>
        </r>
        <r>
          <rPr>
            <b/>
            <sz val="9"/>
            <rFont val="Tahoma"/>
            <family val="2"/>
          </rPr>
          <t xml:space="preserve"> UNOSI PODATAK O PRIKUPLJENOJ KOLIČINI MIJEŠANOG KOMUNALNOG OTPADA (MKO) U 2016. GODINI U TONAMA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2. KORAK:</t>
        </r>
        <r>
          <rPr>
            <b/>
            <sz val="9"/>
            <rFont val="Tahoma"/>
            <family val="2"/>
          </rPr>
          <t xml:space="preserve">
KOLIČINA MIJEŠANOG KOMUNALNOG OTPADA (MKO) U 2016. GODINI PRETVARA SE U KILOGRAME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1. KORAK</t>
        </r>
        <r>
          <rPr>
            <b/>
            <sz val="9"/>
            <rFont val="Tahoma"/>
            <family val="2"/>
          </rPr>
          <t xml:space="preserve"> X 1000)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3. KORAK:</t>
        </r>
        <r>
          <rPr>
            <b/>
            <sz val="9"/>
            <rFont val="Tahoma"/>
            <family val="2"/>
          </rPr>
          <t xml:space="preserve">
PROCIJENJENI MASENI UDIO PLASTIKE U PRIKUPLJENOM MKO. AKO JLS NEMAJU SVOJ PODATAK UNOSI SE PROCIJENJENI MASENI UDIO KOJI U RH IZNOSI 22,90%.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4. KORAK:</t>
        </r>
        <r>
          <rPr>
            <b/>
            <sz val="9"/>
            <rFont val="Tahoma"/>
            <family val="2"/>
          </rPr>
          <t xml:space="preserve">
KOLIČINA PLASTIKE U MKO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5.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PODATAK O KOLIČINI ODVOJENO PRIKUPLJENE PLASTIKE U 2016. GODINI U TONAMA. 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6. KORAK:</t>
        </r>
        <r>
          <rPr>
            <b/>
            <sz val="9"/>
            <rFont val="Tahoma"/>
            <family val="2"/>
          </rPr>
          <t xml:space="preserve">
KOLIČINA ODVOJENO PRIKUPLJENE PLASTIKE U 2016. GODINI PRETVARA SE U KILOGRAME
(</t>
        </r>
        <r>
          <rPr>
            <b/>
            <u val="single"/>
            <sz val="9"/>
            <color indexed="10"/>
            <rFont val="Tahoma"/>
            <family val="2"/>
          </rPr>
          <t>5. KORAK</t>
        </r>
        <r>
          <rPr>
            <b/>
            <sz val="9"/>
            <rFont val="Tahoma"/>
            <family val="2"/>
          </rPr>
          <t xml:space="preserve"> X 1000)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7. KORAK:</t>
        </r>
        <r>
          <rPr>
            <b/>
            <sz val="9"/>
            <rFont val="Tahoma"/>
            <family val="2"/>
          </rPr>
          <t xml:space="preserve">
IZRAČUN UKUPNE KOLIČINE PLASTIKE KAO ZBROJ KOL. PLASTIKE U MKO 
(</t>
        </r>
        <r>
          <rPr>
            <b/>
            <u val="single"/>
            <sz val="9"/>
            <color indexed="10"/>
            <rFont val="Tahoma"/>
            <family val="2"/>
          </rPr>
          <t>4. KORAK</t>
        </r>
        <r>
          <rPr>
            <b/>
            <sz val="9"/>
            <rFont val="Tahoma"/>
            <family val="2"/>
          </rPr>
          <t>) I ODVOJENO PRIKUPLJENE PLASTIKE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6. KORAK</t>
        </r>
        <r>
          <rPr>
            <b/>
            <u val="single"/>
            <sz val="9"/>
            <rFont val="Tahoma"/>
            <family val="2"/>
          </rPr>
          <t xml:space="preserve">)
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8. KORAK:</t>
        </r>
        <r>
          <rPr>
            <b/>
            <sz val="9"/>
            <rFont val="Tahoma"/>
            <family val="2"/>
          </rPr>
          <t xml:space="preserve">
SUKLADNO PLANU GOSPODARENJA OTPADOM RH ZA RAZDOBLJE 2017.-2020. GODINE POTREBNO JE DO 2022. GODINE POSTIĆI CILJEVE I ODVOJENO PRIKUPITI 60% MASE PROIZVEDENE OTPADNE PLASTIKE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9. KORAK:</t>
        </r>
        <r>
          <rPr>
            <b/>
            <sz val="9"/>
            <rFont val="Tahoma"/>
            <family val="2"/>
          </rPr>
          <t xml:space="preserve">
IZRAČUN MIN. GOD. MASE PLASTIKE KAO UMNOŽAK UKUPNE KOLIČINE PLASTIKE 
(</t>
        </r>
        <r>
          <rPr>
            <b/>
            <u val="single"/>
            <sz val="9"/>
            <color indexed="10"/>
            <rFont val="Tahoma"/>
            <family val="2"/>
          </rPr>
          <t>7. KORAK</t>
        </r>
        <r>
          <rPr>
            <b/>
            <sz val="9"/>
            <rFont val="Tahoma"/>
            <family val="2"/>
          </rPr>
          <t>) I POSTOTKA ZA OSTVARENJE CILJA U ODVOJENOM PRIKUPLJANJU PROIZVEDENE OTPADNE PLASTIKE  DO 2022. GODINE (</t>
        </r>
        <r>
          <rPr>
            <b/>
            <u val="single"/>
            <sz val="9"/>
            <color indexed="10"/>
            <rFont val="Tahoma"/>
            <family val="2"/>
          </rPr>
          <t>8.KORAK</t>
        </r>
        <r>
          <rPr>
            <b/>
            <sz val="9"/>
            <rFont val="Tahoma"/>
            <family val="2"/>
          </rPr>
          <t>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10. KORAK:</t>
        </r>
        <r>
          <rPr>
            <b/>
            <sz val="9"/>
            <rFont val="Tahoma"/>
            <family val="2"/>
          </rPr>
          <t xml:space="preserve">
GUSTOĆA PLASTIKE IZNOSI 50 kg/m³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11. KORAK:</t>
        </r>
        <r>
          <rPr>
            <b/>
            <sz val="9"/>
            <rFont val="Tahoma"/>
            <family val="2"/>
          </rPr>
          <t xml:space="preserve">
IZRAČUN MIN. GOD. VOLUMENA PLASTIKE KAO KOLIČNIK MIN. GOD. MASE PLASTIKE 
(</t>
        </r>
        <r>
          <rPr>
            <b/>
            <u val="single"/>
            <sz val="9"/>
            <color indexed="10"/>
            <rFont val="Tahoma"/>
            <family val="2"/>
          </rPr>
          <t>9. KORAK</t>
        </r>
        <r>
          <rPr>
            <b/>
            <sz val="9"/>
            <rFont val="Tahoma"/>
            <family val="2"/>
          </rPr>
          <t>) I GUSTOĆE PLASTIKE (</t>
        </r>
        <r>
          <rPr>
            <b/>
            <u val="single"/>
            <sz val="9"/>
            <color indexed="10"/>
            <rFont val="Tahoma"/>
            <family val="2"/>
          </rPr>
          <t>10.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b/>
            <u val="single"/>
            <sz val="9"/>
            <color indexed="10"/>
            <rFont val="Tahoma"/>
            <family val="2"/>
          </rPr>
          <t>12.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 O GODIŠNJEM BROJU PRAŽNJENJA SPREMNIKA</t>
        </r>
        <r>
          <rPr>
            <sz val="9"/>
            <rFont val="Tahoma"/>
            <family val="2"/>
          </rPr>
          <t xml:space="preserve">
</t>
        </r>
      </text>
    </comment>
    <comment ref="O12" authorId="0">
      <text>
        <r>
          <rPr>
            <b/>
            <u val="single"/>
            <sz val="9"/>
            <color indexed="10"/>
            <rFont val="Tahoma"/>
            <family val="2"/>
          </rPr>
          <t>13. KORAK:</t>
        </r>
        <r>
          <rPr>
            <b/>
            <sz val="9"/>
            <rFont val="Tahoma"/>
            <family val="2"/>
          </rPr>
          <t xml:space="preserve">
IZRAČUN MIN. POTREBNOG VOLUMENA SPREMNIKA KAO 
KOLIČNIK MIN. GOD. VOLUMENA PLASTIKE
(</t>
        </r>
        <r>
          <rPr>
            <b/>
            <u val="single"/>
            <sz val="9"/>
            <color indexed="10"/>
            <rFont val="Tahoma"/>
            <family val="2"/>
          </rPr>
          <t>11. KORAK</t>
        </r>
        <r>
          <rPr>
            <b/>
            <sz val="9"/>
            <rFont val="Tahoma"/>
            <family val="2"/>
          </rPr>
          <t>) 
I GODIŠNJEG BROJA PRAŽNJENJA SPREMNIKA 
(</t>
        </r>
        <r>
          <rPr>
            <b/>
            <u val="single"/>
            <sz val="9"/>
            <color indexed="10"/>
            <rFont val="Tahoma"/>
            <family val="2"/>
          </rPr>
          <t>12.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P12" authorId="0">
      <text>
        <r>
          <rPr>
            <b/>
            <u val="single"/>
            <sz val="9"/>
            <color indexed="10"/>
            <rFont val="Tahoma"/>
            <family val="2"/>
          </rPr>
          <t xml:space="preserve">14. KORAK: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O FAKTORU ISPUNJENOSTI SPREMNIKA (PADAJUĆI IZBORNIK 60%-100%)</t>
        </r>
      </text>
    </comment>
    <comment ref="Q12" authorId="0">
      <text>
        <r>
          <rPr>
            <b/>
            <u val="single"/>
            <sz val="9"/>
            <color indexed="10"/>
            <rFont val="Tahoma"/>
            <family val="2"/>
          </rPr>
          <t>15. KORAK:</t>
        </r>
        <r>
          <rPr>
            <b/>
            <sz val="9"/>
            <rFont val="Tahoma"/>
            <family val="2"/>
          </rPr>
          <t xml:space="preserve">
IZRAČUN MIN. POTREBNOG VOLUMENA SPREMNIKA SA UKLJUČENIM FAKTOROM ISPUNJENOSTI KAO
KOLIČNIK MIN. POTREBNOG VOLUMENA SPREMNIKA 
(</t>
        </r>
        <r>
          <rPr>
            <b/>
            <u val="single"/>
            <sz val="9"/>
            <color indexed="10"/>
            <rFont val="Tahoma"/>
            <family val="2"/>
          </rPr>
          <t>13. KORAK</t>
        </r>
        <r>
          <rPr>
            <b/>
            <sz val="9"/>
            <rFont val="Tahoma"/>
            <family val="2"/>
          </rPr>
          <t xml:space="preserve">) I FAKTORA ISPUNJENOSTI 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14.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R12" authorId="0">
      <text>
        <r>
          <rPr>
            <b/>
            <u val="single"/>
            <sz val="9"/>
            <color indexed="10"/>
            <rFont val="Tahoma"/>
            <family val="2"/>
          </rPr>
          <t>21. KORAK:</t>
        </r>
        <r>
          <rPr>
            <b/>
            <sz val="9"/>
            <rFont val="Tahoma"/>
            <family val="2"/>
          </rPr>
          <t xml:space="preserve">
RASPOLOŽIVI VOLUMEN SPREMNIKA IZRAČUNAT JE U 
</t>
        </r>
        <r>
          <rPr>
            <b/>
            <u val="single"/>
            <sz val="9"/>
            <color indexed="10"/>
            <rFont val="Tahoma"/>
            <family val="2"/>
          </rPr>
          <t xml:space="preserve">20. KORAKU. </t>
        </r>
        <r>
          <rPr>
            <sz val="9"/>
            <rFont val="Tahoma"/>
            <family val="2"/>
          </rPr>
          <t xml:space="preserve">
</t>
        </r>
      </text>
    </comment>
    <comment ref="S12" authorId="0">
      <text>
        <r>
          <rPr>
            <b/>
            <u val="single"/>
            <sz val="9"/>
            <color indexed="10"/>
            <rFont val="Tahoma"/>
            <family val="2"/>
          </rPr>
          <t>22. KORAK:</t>
        </r>
        <r>
          <rPr>
            <b/>
            <sz val="9"/>
            <rFont val="Tahoma"/>
            <family val="2"/>
          </rPr>
          <t xml:space="preserve">
IZRAČUN ĆE BITI PRIKAZAN AKO JE RASPOLOŽIVI VOLUMEN SPREMNIKA 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 xml:space="preserve">) </t>
        </r>
        <r>
          <rPr>
            <b/>
            <sz val="9"/>
            <color indexed="10"/>
            <rFont val="Tahoma"/>
            <family val="2"/>
          </rPr>
          <t>VEĆI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 xml:space="preserve">) </t>
        </r>
        <r>
          <rPr>
            <sz val="9"/>
            <rFont val="Tahoma"/>
            <family val="2"/>
          </rPr>
          <t xml:space="preserve">
</t>
        </r>
      </text>
    </comment>
    <comment ref="T12" authorId="0">
      <text>
        <r>
          <rPr>
            <b/>
            <u val="single"/>
            <sz val="9"/>
            <color indexed="10"/>
            <rFont val="Tahoma"/>
            <family val="2"/>
          </rPr>
          <t>23. KORAK:</t>
        </r>
        <r>
          <rPr>
            <b/>
            <sz val="9"/>
            <rFont val="Tahoma"/>
            <family val="2"/>
          </rPr>
          <t xml:space="preserve">
IZRAČUN ĆE BITI PRIKAZAN AKO JE RASPOLOŽIVI VOLUMEN SPREMNIKA 
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color indexed="10"/>
            <rFont val="Tahoma"/>
            <family val="2"/>
          </rPr>
          <t xml:space="preserve"> MANJI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>). IZRAČUN JE SA NEGATIVNIM PREDZNAKOM.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16. KORAK:</t>
        </r>
        <r>
          <rPr>
            <b/>
            <sz val="9"/>
            <rFont val="Tahoma"/>
            <family val="2"/>
          </rPr>
          <t xml:space="preserve">
POPIS TIPOVA SPREMNIKA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17. KORAK:</t>
        </r>
        <r>
          <rPr>
            <b/>
            <sz val="9"/>
            <rFont val="Tahoma"/>
            <family val="2"/>
          </rPr>
          <t xml:space="preserve">
POPIS KAPACITETA SPREMNIKA U LITRAMA ILI M3.
AKO U POPISU KAPACITETA SPREMNIKA NIJE NAVEDEN KAPACITET SPREMNIKA KOJEG JLS TRENUTNO IMA  </t>
        </r>
        <r>
          <rPr>
            <b/>
            <sz val="9"/>
            <color indexed="10"/>
            <rFont val="Tahoma"/>
            <family val="2"/>
          </rPr>
          <t>JLS ĆE ISTI PRILAGODITI NA NAČIN DA ISKORISTI NAVEDENE KAPACITETE U LITRAMA ILI M3.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18. KORAK:</t>
        </r>
        <r>
          <rPr>
            <b/>
            <sz val="9"/>
            <rFont val="Tahoma"/>
            <family val="2"/>
          </rPr>
          <t xml:space="preserve">
SVI SPREMNICI IZ </t>
        </r>
        <r>
          <rPr>
            <b/>
            <u val="single"/>
            <sz val="9"/>
            <color indexed="10"/>
            <rFont val="Tahoma"/>
            <family val="2"/>
          </rPr>
          <t>17. KORAKA</t>
        </r>
        <r>
          <rPr>
            <b/>
            <sz val="9"/>
            <rFont val="Tahoma"/>
            <family val="2"/>
          </rPr>
          <t xml:space="preserve"> MORAJU BITI ISKAZANI U </t>
        </r>
        <r>
          <rPr>
            <b/>
            <sz val="9"/>
            <color indexed="10"/>
            <rFont val="Tahoma"/>
            <family val="2"/>
          </rPr>
          <t>M3</t>
        </r>
        <r>
          <rPr>
            <b/>
            <sz val="9"/>
            <rFont val="Tahoma"/>
            <family val="2"/>
          </rPr>
          <t xml:space="preserve">. 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19.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PODATKE O BROJU SPREMNIKA SUKLADNO ISKAZANIM KAPACITETIMA SPREMNIKA IZ</t>
        </r>
        <r>
          <rPr>
            <b/>
            <u val="single"/>
            <sz val="9"/>
            <color indexed="10"/>
            <rFont val="Tahoma"/>
            <family val="2"/>
          </rPr>
          <t xml:space="preserve"> 17. KORAKA</t>
        </r>
        <r>
          <rPr>
            <b/>
            <sz val="9"/>
            <color indexed="10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20 KORAK:</t>
        </r>
        <r>
          <rPr>
            <b/>
            <sz val="9"/>
            <rFont val="Tahoma"/>
            <family val="2"/>
          </rPr>
          <t xml:space="preserve">
IZRAČUN KAPACITETA SPREMNIKA KAO UMNOŽAK KAPACITETA SPREMNIKA 
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(</t>
        </r>
        <r>
          <rPr>
            <b/>
            <u val="single"/>
            <sz val="9"/>
            <color indexed="10"/>
            <rFont val="Tahoma"/>
            <family val="2"/>
          </rPr>
          <t>19.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26. KORAK  - ZADNJI KORAK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 xml:space="preserve">UNOSI PODATKE O POTREBNOM BROJU SPREMNIKA SUKLADNO ISKAZANIM KAPACITETIMA SPREMNIKA IZ </t>
        </r>
        <r>
          <rPr>
            <b/>
            <u val="single"/>
            <sz val="9"/>
            <color indexed="10"/>
            <rFont val="Tahoma"/>
            <family val="2"/>
          </rPr>
          <t>18. KORAKA.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u val="single"/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UNOSOM PODATAKA O BROJU SPREMNIKA AUTOMATSKI SE RAČUNAJU POTREBNI KAPACITETI SPREMNIKA PREMA BROJU SPREMNIKA  
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).
KADA POTREBNI KAPACITET SPREMNIKA 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 DOSEGNE POTREBNU VRIJEDNODT IZ MANJKA KAPACITETA SPREMNIKA 
(</t>
        </r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rFont val="Tahoma"/>
            <family val="2"/>
          </rPr>
          <t xml:space="preserve">) INDIKATOR DOVOLJNE KOLIČINE ĆE SE PRIBLIŽITI VRIJEDNOSTI "0" I BTI ĆE ZELENO OBOJAN, </t>
        </r>
        <r>
          <rPr>
            <b/>
            <u val="single"/>
            <sz val="9"/>
            <color indexed="10"/>
            <rFont val="Tahoma"/>
            <family val="2"/>
          </rPr>
          <t xml:space="preserve">ODNOSNO DOBIVEN JE POTREBAN BROJ SPREMNIKA KOJI ĆE ZADOVOLJITI POTREBAN VOLUMEN SPREMNIKA KOJE TREBA NABAVITI 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25. KORAK:</t>
        </r>
        <r>
          <rPr>
            <b/>
            <sz val="9"/>
            <rFont val="Tahoma"/>
            <family val="2"/>
          </rPr>
          <t xml:space="preserve">
IZRAČUN KAPACITETA SPREMNIKA KAO UMNOŽAK KAPACITETA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
(</t>
        </r>
        <r>
          <rPr>
            <b/>
            <u val="single"/>
            <sz val="9"/>
            <color indexed="10"/>
            <rFont val="Tahoma"/>
            <family val="2"/>
          </rPr>
          <t>26. KORAK</t>
        </r>
        <r>
          <rPr>
            <b/>
            <u val="single"/>
            <sz val="9"/>
            <rFont val="Tahoma"/>
            <family val="2"/>
          </rPr>
          <t>).</t>
        </r>
        <r>
          <rPr>
            <sz val="9"/>
            <rFont val="Tahoma"/>
            <family val="2"/>
          </rPr>
          <t xml:space="preserve">
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IZNOS SE SA POZITIVNIM PREDZNAKOM AUTOMATSKI UPISUJE IZ </t>
        </r>
        <r>
          <rPr>
            <b/>
            <u val="single"/>
            <sz val="9"/>
            <color indexed="10"/>
            <rFont val="Tahoma"/>
            <family val="2"/>
          </rPr>
          <t>23. KORAKA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I31" authorId="0">
      <text>
        <r>
          <rPr>
            <b/>
            <sz val="9"/>
            <color indexed="17"/>
            <rFont val="Tahoma"/>
            <family val="2"/>
          </rPr>
          <t>INDIKATOR DOSEGNUTE KOLIČINE</t>
        </r>
        <r>
          <rPr>
            <sz val="9"/>
            <rFont val="Tahoma"/>
            <family val="2"/>
          </rPr>
          <t xml:space="preserve">
</t>
        </r>
      </text>
    </comment>
    <comment ref="A47" authorId="1">
      <text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SLIJEDEĆE PODATKE:
- NAZIV NASELJA U SKLOPU JLS-a;
- BROJ STANOVNIKA UPISANOG NASELJA;
- BROJ KORISNIKA REGISTRIRANIH U SUSTAVU
  NADLEŽNOG KOMUNALACA (OBITELJSKE KUĆE);
- BROJ KORISNIKA REGISTRIRANIH U SUSTAVU
   NADLEŽNOG KOMUNALACA (VIŠESTAMBENI OBJEKTI)
</t>
        </r>
      </text>
    </comment>
    <comment ref="J28" authorId="1">
      <text>
        <r>
          <rPr>
            <b/>
            <sz val="9"/>
            <color indexed="10"/>
            <rFont val="Tahoma"/>
            <family val="2"/>
          </rPr>
          <t>60%</t>
        </r>
        <r>
          <rPr>
            <b/>
            <sz val="9"/>
            <rFont val="Tahoma"/>
            <family val="2"/>
          </rPr>
          <t xml:space="preserve"> VRIJEDNOSTI MINIMALNO POTREBNOG VOLUMENA SPREMNIKA PREDSTAVLJA MINIMALNU VRIJEDNOST ZA PRIJAVU PO OVOJ VRSTI OTPADA - </t>
        </r>
        <r>
          <rPr>
            <b/>
            <sz val="9"/>
            <color indexed="10"/>
            <rFont val="Tahoma"/>
            <family val="2"/>
          </rPr>
          <t>VIDI</t>
        </r>
        <r>
          <rPr>
            <b/>
            <u val="single"/>
            <sz val="9"/>
            <color indexed="10"/>
            <rFont val="Tahoma"/>
            <family val="2"/>
          </rPr>
          <t xml:space="preserve"> 15. KORAK</t>
        </r>
        <r>
          <rPr>
            <b/>
            <sz val="9"/>
            <color indexed="10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Kovač</author>
    <author>Mladen Kovač</author>
  </authors>
  <commentLis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2. KORAK:</t>
        </r>
        <r>
          <rPr>
            <b/>
            <sz val="9"/>
            <rFont val="Tahoma"/>
            <family val="2"/>
          </rPr>
          <t xml:space="preserve">
KOLIČINA MIJEŠANOG KOMUNALNOG OTPADA (MKO) U 2016. GODINI PRETVARA SE U KILOGRAME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1. KORAK</t>
        </r>
        <r>
          <rPr>
            <b/>
            <sz val="9"/>
            <rFont val="Tahoma"/>
            <family val="2"/>
          </rPr>
          <t xml:space="preserve"> X 1000)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3. KORAK:</t>
        </r>
        <r>
          <rPr>
            <b/>
            <sz val="9"/>
            <rFont val="Tahoma"/>
            <family val="2"/>
          </rPr>
          <t xml:space="preserve">
PROCIJENJENI MASENI UDIO BIOOTPADA U PRIKUPLJENOM MKO. AKO JLS NEMAJU SVOJ PODATAK UNOSI SE PROCIJENJENI MASENI UDIO KOJI U RH IZNOSI 30,90%.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4. KORAK:</t>
        </r>
        <r>
          <rPr>
            <b/>
            <sz val="9"/>
            <rFont val="Tahoma"/>
            <family val="2"/>
          </rPr>
          <t xml:space="preserve">
KOLIČINA BIOOTPADA U MKO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6. KORAK:</t>
        </r>
        <r>
          <rPr>
            <b/>
            <sz val="9"/>
            <rFont val="Tahoma"/>
            <family val="2"/>
          </rPr>
          <t xml:space="preserve">
KOLIČINA ODVOJENO PRIKUPLJENOG BIOOTPADA U 2016. GODINI PRETVARA SE U KILOGRAME
(</t>
        </r>
        <r>
          <rPr>
            <b/>
            <u val="single"/>
            <sz val="9"/>
            <color indexed="10"/>
            <rFont val="Tahoma"/>
            <family val="2"/>
          </rPr>
          <t>5. KORAK</t>
        </r>
        <r>
          <rPr>
            <b/>
            <sz val="9"/>
            <rFont val="Tahoma"/>
            <family val="2"/>
          </rPr>
          <t xml:space="preserve"> X 1000)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7. KORAK:</t>
        </r>
        <r>
          <rPr>
            <b/>
            <sz val="9"/>
            <rFont val="Tahoma"/>
            <family val="2"/>
          </rPr>
          <t xml:space="preserve">
IZRAČUN UKUPNE KOLIČINE BIOOTPADA KAO ZBROJ KOL. BIOOTPADA U MKO (</t>
        </r>
        <r>
          <rPr>
            <b/>
            <u val="single"/>
            <sz val="9"/>
            <color indexed="10"/>
            <rFont val="Tahoma"/>
            <family val="2"/>
          </rPr>
          <t>4. KORAK</t>
        </r>
        <r>
          <rPr>
            <b/>
            <sz val="9"/>
            <rFont val="Tahoma"/>
            <family val="2"/>
          </rPr>
          <t>) I ODVOJENO PRIKUPLJENOG BIOOTPADA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6. KORAK</t>
        </r>
        <r>
          <rPr>
            <b/>
            <u val="single"/>
            <sz val="9"/>
            <rFont val="Tahoma"/>
            <family val="2"/>
          </rPr>
          <t>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8. KORAK:</t>
        </r>
        <r>
          <rPr>
            <b/>
            <sz val="9"/>
            <rFont val="Tahoma"/>
            <family val="2"/>
          </rPr>
          <t xml:space="preserve">
SUKLADNO PLANU GOSPODARENJA OTPADOM RH ZA RAZDOBLJE 2017.-2020. GODINE POTREBNO JE DO 2022. GODINE POSTIĆI CILJEVE I ODVOJENO PRIKUPITI 40% MASE PROIZVEDENOG BIOOTPADA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9. KORAK:</t>
        </r>
        <r>
          <rPr>
            <b/>
            <sz val="9"/>
            <rFont val="Tahoma"/>
            <family val="2"/>
          </rPr>
          <t xml:space="preserve">
IZRAČUN MIN. GOD. MASE BIOOTPADA KAO UMNOŽAK UKUPNE KOLIČINE BIOOTPADA 
(</t>
        </r>
        <r>
          <rPr>
            <b/>
            <u val="single"/>
            <sz val="9"/>
            <color indexed="10"/>
            <rFont val="Tahoma"/>
            <family val="2"/>
          </rPr>
          <t>7. KORAK</t>
        </r>
        <r>
          <rPr>
            <b/>
            <sz val="9"/>
            <rFont val="Tahoma"/>
            <family val="2"/>
          </rPr>
          <t>) I POSTOTKA ZA OSTVARENJE CILJA U ODVOJENOM PRIKUPLJANJU PROIZVEDENOG BIOOTPADA  DO 2022. GODINE (</t>
        </r>
        <r>
          <rPr>
            <b/>
            <u val="single"/>
            <sz val="9"/>
            <color indexed="10"/>
            <rFont val="Tahoma"/>
            <family val="2"/>
          </rPr>
          <t>8.KORAK</t>
        </r>
        <r>
          <rPr>
            <b/>
            <sz val="9"/>
            <rFont val="Tahoma"/>
            <family val="2"/>
          </rPr>
          <t>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 xml:space="preserve">10. KORAK:
</t>
        </r>
        <r>
          <rPr>
            <b/>
            <sz val="9"/>
            <rFont val="Tahoma"/>
            <family val="2"/>
          </rPr>
          <t>GUSTOĆA BIOOTPADA 
180 kg/m³ ILI 200 kg/m³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(PADAJUĆI IZBORNIK)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11. KORAK:</t>
        </r>
        <r>
          <rPr>
            <b/>
            <sz val="9"/>
            <rFont val="Tahoma"/>
            <family val="2"/>
          </rPr>
          <t xml:space="preserve">
IZRAČUN MIN. GOD. VOLUMENA BIOOTPADA KAO KOLIČNIK MIN. GOD. MASE BIOOTPADA 
(</t>
        </r>
        <r>
          <rPr>
            <b/>
            <u val="single"/>
            <sz val="9"/>
            <color indexed="10"/>
            <rFont val="Tahoma"/>
            <family val="2"/>
          </rPr>
          <t>9. KORAK</t>
        </r>
        <r>
          <rPr>
            <b/>
            <sz val="9"/>
            <rFont val="Tahoma"/>
            <family val="2"/>
          </rPr>
          <t>) I GUSTOĆE BIOOTPADA 
(</t>
        </r>
        <r>
          <rPr>
            <b/>
            <u val="single"/>
            <sz val="9"/>
            <color indexed="10"/>
            <rFont val="Tahoma"/>
            <family val="2"/>
          </rPr>
          <t>10.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b/>
            <u val="single"/>
            <sz val="9"/>
            <color indexed="10"/>
            <rFont val="Tahoma"/>
            <family val="2"/>
          </rPr>
          <t>12.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 O GODIŠNJEM BROJU PRAŽNJENJA SPREMNIKA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u val="single"/>
            <sz val="9"/>
            <color indexed="10"/>
            <rFont val="Tahoma"/>
            <family val="2"/>
          </rPr>
          <t>13. KORAK:</t>
        </r>
        <r>
          <rPr>
            <b/>
            <sz val="9"/>
            <rFont val="Tahoma"/>
            <family val="2"/>
          </rPr>
          <t xml:space="preserve">
IZRAČUN MIN. POTREBNOG VOLUMENA SPREMNIKA KAO 
KOLIČNIK MIN. GOD. VOLUMENA BIOOTPADA
(</t>
        </r>
        <r>
          <rPr>
            <b/>
            <u val="single"/>
            <sz val="9"/>
            <color indexed="10"/>
            <rFont val="Tahoma"/>
            <family val="2"/>
          </rPr>
          <t>11. KORAK</t>
        </r>
        <r>
          <rPr>
            <b/>
            <sz val="9"/>
            <rFont val="Tahoma"/>
            <family val="2"/>
          </rPr>
          <t>) 
I GODIŠNJEG BROJA PRAŽNJENJA SPREMNIKA 
(</t>
        </r>
        <r>
          <rPr>
            <b/>
            <u val="single"/>
            <sz val="9"/>
            <color indexed="10"/>
            <rFont val="Tahoma"/>
            <family val="2"/>
          </rPr>
          <t>12.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b/>
            <u val="single"/>
            <sz val="9"/>
            <color indexed="10"/>
            <rFont val="Tahoma"/>
            <family val="2"/>
          </rPr>
          <t xml:space="preserve">14. KORAK: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O FAKTORU ISPUNJENOSTI SPREMNIKA (PADAJUĆI IZBORNIK  10%-100%)</t>
        </r>
      </text>
    </comment>
    <comment ref="O12" authorId="0">
      <text>
        <r>
          <rPr>
            <b/>
            <u val="single"/>
            <sz val="9"/>
            <color indexed="10"/>
            <rFont val="Tahoma"/>
            <family val="2"/>
          </rPr>
          <t>15. KORAK:</t>
        </r>
        <r>
          <rPr>
            <b/>
            <sz val="9"/>
            <rFont val="Tahoma"/>
            <family val="2"/>
          </rPr>
          <t xml:space="preserve">
IZRAČUN MIN. POTREBNOG VOLUMENA SPREMNIKA SA UKLJUČENIM FAKTOROM ISPUNJENOSTI KAO
KOLIČNIK MIN. POTREBNOG VOLUMENA SPREMNIKA 
(</t>
        </r>
        <r>
          <rPr>
            <b/>
            <u val="single"/>
            <sz val="9"/>
            <color indexed="10"/>
            <rFont val="Tahoma"/>
            <family val="2"/>
          </rPr>
          <t>13. KORAK</t>
        </r>
        <r>
          <rPr>
            <b/>
            <sz val="9"/>
            <rFont val="Tahoma"/>
            <family val="2"/>
          </rPr>
          <t xml:space="preserve">) I FAKTORA ISPUNJENOSTI 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14.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P12" authorId="0">
      <text>
        <r>
          <rPr>
            <b/>
            <u val="single"/>
            <sz val="9"/>
            <color indexed="10"/>
            <rFont val="Tahoma"/>
            <family val="2"/>
          </rPr>
          <t>21. KORAK:</t>
        </r>
        <r>
          <rPr>
            <b/>
            <sz val="9"/>
            <rFont val="Tahoma"/>
            <family val="2"/>
          </rPr>
          <t xml:space="preserve">
RASPOLOŽIVI VOLUMEN SPREMNIKA IZRAČUNAT JE U 
</t>
        </r>
        <r>
          <rPr>
            <b/>
            <u val="single"/>
            <sz val="9"/>
            <color indexed="10"/>
            <rFont val="Tahoma"/>
            <family val="2"/>
          </rPr>
          <t xml:space="preserve">20. KORAKU. </t>
        </r>
        <r>
          <rPr>
            <sz val="9"/>
            <rFont val="Tahoma"/>
            <family val="2"/>
          </rPr>
          <t xml:space="preserve">
</t>
        </r>
      </text>
    </comment>
    <comment ref="Q12" authorId="0">
      <text>
        <r>
          <rPr>
            <b/>
            <u val="single"/>
            <sz val="9"/>
            <color indexed="10"/>
            <rFont val="Tahoma"/>
            <family val="2"/>
          </rPr>
          <t>22. KORAK:</t>
        </r>
        <r>
          <rPr>
            <b/>
            <sz val="9"/>
            <rFont val="Tahoma"/>
            <family val="2"/>
          </rPr>
          <t xml:space="preserve">
IZRAČUN ĆE BITI PRIKAZAN AKO JE RASPOLOŽIVI VOLUMEN SPREMNIKA 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 xml:space="preserve">) </t>
        </r>
        <r>
          <rPr>
            <b/>
            <sz val="9"/>
            <color indexed="10"/>
            <rFont val="Tahoma"/>
            <family val="2"/>
          </rPr>
          <t>VEĆI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 xml:space="preserve">) </t>
        </r>
        <r>
          <rPr>
            <sz val="9"/>
            <rFont val="Tahoma"/>
            <family val="2"/>
          </rPr>
          <t xml:space="preserve">
</t>
        </r>
      </text>
    </comment>
    <comment ref="R12" authorId="0">
      <text>
        <r>
          <rPr>
            <b/>
            <u val="single"/>
            <sz val="9"/>
            <color indexed="10"/>
            <rFont val="Tahoma"/>
            <family val="2"/>
          </rPr>
          <t>23. KORAK:</t>
        </r>
        <r>
          <rPr>
            <b/>
            <sz val="9"/>
            <rFont val="Tahoma"/>
            <family val="2"/>
          </rPr>
          <t xml:space="preserve">
IZRAČUN ĆE BITI PRIKAZAN AKO JE RASPOLOŽIVI VOLUMEN SPREMNIKA 
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color indexed="10"/>
            <rFont val="Tahoma"/>
            <family val="2"/>
          </rPr>
          <t xml:space="preserve"> MANJI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>). IZRAČUN JE SA NEGATIVNIM PREDZNAKOM.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16. KORAK:</t>
        </r>
        <r>
          <rPr>
            <b/>
            <sz val="9"/>
            <rFont val="Tahoma"/>
            <family val="2"/>
          </rPr>
          <t xml:space="preserve">
POPIS TIPOVA SPREMNIKA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17. KORAK:</t>
        </r>
        <r>
          <rPr>
            <b/>
            <sz val="9"/>
            <rFont val="Tahoma"/>
            <family val="2"/>
          </rPr>
          <t xml:space="preserve">
POPIS KAPACITETA SPREMNIKA U LITRAMA ILI M3.
AKO U POPISU KAPACITETA SPREMNIKA NIJE NAVEDEN KAPACITET SPREMNIKA KOJEG JLS TRENUTNO IMA </t>
        </r>
        <r>
          <rPr>
            <b/>
            <sz val="9"/>
            <color indexed="10"/>
            <rFont val="Tahoma"/>
            <family val="2"/>
          </rPr>
          <t>JLS ĆE ISTI PRILAGODITI NA NAČIN DA ISKORISTI NAVEDENE KAPACITETE U LITRAMA ILI M3.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18. KORAK:</t>
        </r>
        <r>
          <rPr>
            <b/>
            <sz val="9"/>
            <rFont val="Tahoma"/>
            <family val="2"/>
          </rPr>
          <t xml:space="preserve">
SVI SPREMNICI IZ </t>
        </r>
        <r>
          <rPr>
            <b/>
            <u val="single"/>
            <sz val="9"/>
            <color indexed="10"/>
            <rFont val="Tahoma"/>
            <family val="2"/>
          </rPr>
          <t>17. KORAKA</t>
        </r>
        <r>
          <rPr>
            <b/>
            <sz val="9"/>
            <rFont val="Tahoma"/>
            <family val="2"/>
          </rPr>
          <t xml:space="preserve"> MORAJU BITI ISKAZANI U </t>
        </r>
        <r>
          <rPr>
            <b/>
            <sz val="9"/>
            <color indexed="10"/>
            <rFont val="Tahoma"/>
            <family val="2"/>
          </rPr>
          <t>M3</t>
        </r>
        <r>
          <rPr>
            <b/>
            <sz val="9"/>
            <rFont val="Tahoma"/>
            <family val="2"/>
          </rPr>
          <t xml:space="preserve">. 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19.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PODATKE O BROJU SPREMNIKA SUKLADNO ISKAZANIM KAPACITETIMA SPREMNIKA IZ</t>
        </r>
        <r>
          <rPr>
            <b/>
            <u val="single"/>
            <sz val="9"/>
            <color indexed="10"/>
            <rFont val="Tahoma"/>
            <family val="2"/>
          </rPr>
          <t xml:space="preserve"> 17. KORAKA</t>
        </r>
        <r>
          <rPr>
            <b/>
            <sz val="9"/>
            <color indexed="10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20 KORAK:</t>
        </r>
        <r>
          <rPr>
            <b/>
            <sz val="9"/>
            <rFont val="Tahoma"/>
            <family val="2"/>
          </rPr>
          <t xml:space="preserve">
IZRAČUN KAPACITETA SPREMNIKA KAO UMNOŽAK KAPACITETA SPREMNIKA 
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(</t>
        </r>
        <r>
          <rPr>
            <b/>
            <u val="single"/>
            <sz val="9"/>
            <color indexed="10"/>
            <rFont val="Tahoma"/>
            <family val="2"/>
          </rPr>
          <t>19.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26. KORAK  - ZADNJI KORAK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 xml:space="preserve">UNOSI PODATKE O POTREBNOM BROJU SPREMNIKA SUKLADNO ISKAZANIM KAPACITETIMA SPREMNIKA IZ </t>
        </r>
        <r>
          <rPr>
            <b/>
            <u val="single"/>
            <sz val="9"/>
            <color indexed="10"/>
            <rFont val="Tahoma"/>
            <family val="2"/>
          </rPr>
          <t>18. KORAKA.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u val="single"/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UNOSOM PODATAKA O BROJU SPREMNIKA AUTOMATSKI SE RAČUNAJU POTREBNI KAPACITETI SPREMNIKA PREMA BROJU SPREMNIKA  
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).
KADA POTREBNI KAPACITET SPREMNIKA 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 DOSEGNE POTREBNU VRIJEDNODT IZ MANJKA KAPACITETA SPREMNIKA 
(</t>
        </r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rFont val="Tahoma"/>
            <family val="2"/>
          </rPr>
          <t xml:space="preserve">) INDIKATOR DOVOLJNE KOLIČINE ĆE SE PRIBLIŽITI VRIJEDNOSTI "0" I BTI ĆE ZELENO OBOJAN, </t>
        </r>
        <r>
          <rPr>
            <b/>
            <u val="single"/>
            <sz val="9"/>
            <color indexed="10"/>
            <rFont val="Tahoma"/>
            <family val="2"/>
          </rPr>
          <t xml:space="preserve">ODNOSNO DOBIVEN JE POTREBAN BROJ SPREMNIKA KOJI ĆE ZADOVOLJITI POTREBAN VOLUMEN SPREMNIKA KOJE TREBA NABAVITI 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25. KORAK:</t>
        </r>
        <r>
          <rPr>
            <b/>
            <sz val="9"/>
            <rFont val="Tahoma"/>
            <family val="2"/>
          </rPr>
          <t xml:space="preserve">
IZRAČUN KAPACITETA SPREMNIKA KAO UMNOŽAK KAPACITETA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
(</t>
        </r>
        <r>
          <rPr>
            <b/>
            <u val="single"/>
            <sz val="9"/>
            <color indexed="10"/>
            <rFont val="Tahoma"/>
            <family val="2"/>
          </rPr>
          <t>26. KORAK</t>
        </r>
        <r>
          <rPr>
            <b/>
            <u val="single"/>
            <sz val="9"/>
            <rFont val="Tahoma"/>
            <family val="2"/>
          </rPr>
          <t>).</t>
        </r>
        <r>
          <rPr>
            <sz val="9"/>
            <rFont val="Tahoma"/>
            <family val="2"/>
          </rPr>
          <t xml:space="preserve">
</t>
        </r>
      </text>
    </comment>
    <comment ref="A36" authorId="1">
      <text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SLIJEDEĆE PODATKE:
- NAZIV NASELJA U SKLOPU JLS-a;
- BROJ STANOVNIKA UPISANOG NASELJA;
- BROJ KORISNIKA REGISTRIRANIH U SUSTAVU
  NADLEŽNOG KOMUNALACA (OBITELJSKE KUĆE);
- BROJ KORISNIKA REGISTRIRANIH U SUSTAVU
   NADLEŽNOG KOMUNALACA (VIŠESTAMBENI OBJEKTI)
</t>
        </r>
      </text>
    </comment>
    <comment ref="C54" authorId="0">
      <text>
        <r>
          <rPr>
            <b/>
            <u val="single"/>
            <sz val="9"/>
            <color indexed="10"/>
            <rFont val="Tahoma"/>
            <family val="2"/>
          </rPr>
          <t>1. KORAK:</t>
        </r>
        <r>
          <rPr>
            <b/>
            <sz val="9"/>
            <rFont val="Tahoma"/>
            <family val="2"/>
          </rPr>
          <t xml:space="preserve">
POPIS TIPOVA SPREMNIKA</t>
        </r>
        <r>
          <rPr>
            <sz val="9"/>
            <rFont val="Tahoma"/>
            <family val="2"/>
          </rPr>
          <t xml:space="preserve">
</t>
        </r>
      </text>
    </comment>
    <comment ref="D54" authorId="0">
      <text>
        <r>
          <rPr>
            <b/>
            <u val="single"/>
            <sz val="9"/>
            <color indexed="10"/>
            <rFont val="Tahoma"/>
            <family val="2"/>
          </rPr>
          <t>2. KORAK:</t>
        </r>
        <r>
          <rPr>
            <b/>
            <sz val="9"/>
            <rFont val="Tahoma"/>
            <family val="2"/>
          </rPr>
          <t xml:space="preserve">
POPIS KAPACITETA SPREMNIKA U LITRAMA ILI M3 SUKLADNO OPISU U NAPOMENI 
</t>
        </r>
        <r>
          <rPr>
            <sz val="9"/>
            <rFont val="Tahoma"/>
            <family val="2"/>
          </rPr>
          <t xml:space="preserve">
</t>
        </r>
      </text>
    </comment>
    <comment ref="E54" authorId="0">
      <text>
        <r>
          <rPr>
            <b/>
            <u val="single"/>
            <sz val="9"/>
            <color indexed="10"/>
            <rFont val="Tahoma"/>
            <family val="2"/>
          </rPr>
          <t>3. KORAK:</t>
        </r>
        <r>
          <rPr>
            <b/>
            <sz val="9"/>
            <rFont val="Tahoma"/>
            <family val="2"/>
          </rPr>
          <t xml:space="preserve">
SVI SPREMNICI IZ </t>
        </r>
        <r>
          <rPr>
            <b/>
            <u val="single"/>
            <sz val="9"/>
            <color indexed="10"/>
            <rFont val="Tahoma"/>
            <family val="2"/>
          </rPr>
          <t>2. KORAKA</t>
        </r>
        <r>
          <rPr>
            <b/>
            <sz val="9"/>
            <rFont val="Tahoma"/>
            <family val="2"/>
          </rPr>
          <t xml:space="preserve"> MORAJU BITI ISKAZANI U </t>
        </r>
        <r>
          <rPr>
            <b/>
            <sz val="9"/>
            <color indexed="10"/>
            <rFont val="Tahoma"/>
            <family val="2"/>
          </rPr>
          <t>M3</t>
        </r>
        <r>
          <rPr>
            <b/>
            <sz val="9"/>
            <rFont val="Tahoma"/>
            <family val="2"/>
          </rPr>
          <t xml:space="preserve">. </t>
        </r>
        <r>
          <rPr>
            <sz val="9"/>
            <rFont val="Tahoma"/>
            <family val="2"/>
          </rPr>
          <t xml:space="preserve">
</t>
        </r>
      </text>
    </comment>
    <comment ref="F54" authorId="0">
      <text>
        <r>
          <rPr>
            <b/>
            <u val="single"/>
            <sz val="9"/>
            <color indexed="10"/>
            <rFont val="Tahoma"/>
            <family val="2"/>
          </rPr>
          <t>4.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PODATKE O BROJU RASPOLOŽIVIH SPREMNIKA (BITAN JE BROJ SPREMNIKA JER SE GLEDA BROJ KORISNIKA -  OBITELJSKE KUĆE S OKUĆNICOM KOJI ĆE KORISTITI KOMPOSTERE)</t>
        </r>
        <r>
          <rPr>
            <sz val="9"/>
            <rFont val="Tahoma"/>
            <family val="2"/>
          </rPr>
          <t xml:space="preserve">
</t>
        </r>
      </text>
    </comment>
    <comment ref="G54" authorId="0">
      <text>
        <r>
          <rPr>
            <b/>
            <u val="single"/>
            <sz val="9"/>
            <color indexed="10"/>
            <rFont val="Tahoma"/>
            <family val="2"/>
          </rPr>
          <t>5. KORAK:</t>
        </r>
        <r>
          <rPr>
            <b/>
            <sz val="9"/>
            <rFont val="Tahoma"/>
            <family val="2"/>
          </rPr>
          <t xml:space="preserve">
IZRAČUN KAPACITETA SPREMNIKA KAO UMNOŽAK KAPACITETA SPREMNIKA 
(</t>
        </r>
        <r>
          <rPr>
            <b/>
            <u val="single"/>
            <sz val="9"/>
            <color indexed="10"/>
            <rFont val="Tahoma"/>
            <family val="2"/>
          </rPr>
          <t>3. KORAK</t>
        </r>
        <r>
          <rPr>
            <b/>
            <sz val="9"/>
            <rFont val="Tahoma"/>
            <family val="2"/>
          </rPr>
          <t>) I BROJA SPREMNIKA 
(</t>
        </r>
        <r>
          <rPr>
            <b/>
            <u val="single"/>
            <sz val="9"/>
            <color indexed="10"/>
            <rFont val="Tahoma"/>
            <family val="2"/>
          </rPr>
          <t>4. KORAK</t>
        </r>
        <r>
          <rPr>
            <b/>
            <sz val="9"/>
            <rFont val="Tahoma"/>
            <family val="2"/>
          </rPr>
          <t>) SUKLADNO OPISU U NAPOMENI</t>
        </r>
        <r>
          <rPr>
            <sz val="9"/>
            <rFont val="Tahoma"/>
            <family val="2"/>
          </rPr>
          <t xml:space="preserve">
</t>
        </r>
      </text>
    </comment>
    <comment ref="H54" authorId="0">
      <text>
        <r>
          <rPr>
            <b/>
            <u val="single"/>
            <sz val="9"/>
            <color indexed="10"/>
            <rFont val="Tahoma"/>
            <family val="2"/>
          </rPr>
          <t>6. KORAK  - ZADNJI KORAK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 xml:space="preserve">UNOSI PODATKE O POTREBNOM BROJU SPREMNIKA SUKLADNO ISKAZANIM KAPACITETIMA SPREMNIKA IZ </t>
        </r>
        <r>
          <rPr>
            <b/>
            <u val="single"/>
            <sz val="9"/>
            <color indexed="10"/>
            <rFont val="Tahoma"/>
            <family val="2"/>
          </rPr>
          <t>2. KORAKA</t>
        </r>
        <r>
          <rPr>
            <b/>
            <u val="single"/>
            <sz val="9"/>
            <rFont val="Tahoma"/>
            <family val="2"/>
          </rPr>
          <t>.</t>
        </r>
        <r>
          <rPr>
            <b/>
            <sz val="9"/>
            <rFont val="Tahoma"/>
            <family val="2"/>
          </rPr>
          <t xml:space="preserve">  
</t>
        </r>
        <r>
          <rPr>
            <b/>
            <u val="single"/>
            <sz val="9"/>
            <color indexed="10"/>
            <rFont val="Tahoma"/>
            <family val="2"/>
          </rPr>
          <t xml:space="preserve">
NAPOMENA</t>
        </r>
        <r>
          <rPr>
            <b/>
            <sz val="9"/>
            <rFont val="Tahoma"/>
            <family val="2"/>
          </rPr>
          <t xml:space="preserve">
UKUPNO RASPOLOŽIV I POTREBAN BROJ SPREMNIKA ZA ODVOJENO PRIKUPLJANJE KOMPOSTA IZ IZRAČUNA MINIMALNO POTREBNOG VOLUMENA SPREMNIKA NE SMIJE BITI VEĆI OD BROJA KORISNIKA  REGISTRIRANIH U SUSTAVU NADLEŽNOG KOMUNALACA (OBITELJSKE KUĆE S OKUĆNICOM KOJI ĆE KORISTITI KOMPOSTERE)</t>
        </r>
      </text>
    </comment>
    <comment ref="I54" authorId="0">
      <text>
        <r>
          <rPr>
            <b/>
            <u val="single"/>
            <sz val="9"/>
            <color indexed="10"/>
            <rFont val="Tahoma"/>
            <family val="2"/>
          </rPr>
          <t>7. KORAK:</t>
        </r>
        <r>
          <rPr>
            <b/>
            <sz val="9"/>
            <rFont val="Tahoma"/>
            <family val="2"/>
          </rPr>
          <t xml:space="preserve">
IZRAČUN KAPACITETA SPREMNIKA KAO UMNOŽAK KAPACITETA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3. KORAK</t>
        </r>
        <r>
          <rPr>
            <b/>
            <sz val="9"/>
            <rFont val="Tahoma"/>
            <family val="2"/>
          </rPr>
          <t>) I BROJA SPREMNIKA 
(</t>
        </r>
        <r>
          <rPr>
            <b/>
            <u val="single"/>
            <sz val="9"/>
            <color indexed="10"/>
            <rFont val="Tahoma"/>
            <family val="2"/>
          </rPr>
          <t>6. KORAK</t>
        </r>
        <r>
          <rPr>
            <b/>
            <u val="single"/>
            <sz val="9"/>
            <rFont val="Tahoma"/>
            <family val="2"/>
          </rPr>
          <t>).</t>
        </r>
        <r>
          <rPr>
            <sz val="9"/>
            <rFont val="Tahoma"/>
            <family val="2"/>
          </rPr>
          <t xml:space="preserve">
</t>
        </r>
      </text>
    </comment>
    <comment ref="F38" authorId="1">
      <text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PODATAK:
- BROJ KORISNIKA REGISTRIRANIH U SUSTAVU
  NADLEŽNOG KOMUNALACA (OBITELJSKE KUĆE S OKUĆNICOM)
</t>
        </r>
        <r>
          <rPr>
            <b/>
            <u val="single"/>
            <sz val="9"/>
            <color indexed="10"/>
            <rFont val="Tahoma"/>
            <family val="2"/>
          </rPr>
          <t>NAPOMENA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UKUPNO RASPOLOŽIV I POTREBAN BROJ SPREMNIKA ZA ODVOJENO PRIKUPLJANJE KOMPOSTA IZ IZRAČUNA MINIMALNO POTREBNOG VOLUMENA SPREMNIKA NE SMIJE BITI VEĆI OD BROJA KORISNIKA  REGISTRIRANIH U SUSTAVU NADLEŽNOG KOMUNALACA (OBITELJSKE KUĆE S OKUĆNICOM KOJI ĆE KORISTITI KOMPOSTERE)</t>
        </r>
      </text>
    </comment>
    <comment ref="A12" authorId="0">
      <text>
        <r>
          <rPr>
            <b/>
            <u val="single"/>
            <sz val="9"/>
            <color indexed="10"/>
            <rFont val="Tahoma"/>
            <family val="2"/>
          </rPr>
          <t>1. KORAK:</t>
        </r>
        <r>
          <rPr>
            <b/>
            <sz val="9"/>
            <color indexed="10"/>
            <rFont val="Tahoma"/>
            <family val="2"/>
          </rPr>
          <t xml:space="preserve">
JLS</t>
        </r>
        <r>
          <rPr>
            <b/>
            <sz val="9"/>
            <rFont val="Tahoma"/>
            <family val="2"/>
          </rPr>
          <t xml:space="preserve"> UNOSI PODATAK O PRIKUPLJENOJ KOLIČINI MIJEŠANOG KOMUNALNOG OTPADA (MKO) U 2016. GODINI U TONAMA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5.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PODATAK O KOLIČINI ODVOJENO PRIKUPLJENOG BIOOTPADA U 2016. GODINI U TONAMA. </t>
        </r>
        <r>
          <rPr>
            <sz val="9"/>
            <rFont val="Tahoma"/>
            <family val="2"/>
          </rPr>
          <t xml:space="preserve">
</t>
        </r>
      </text>
    </comment>
    <comment ref="I62" authorId="0">
      <text>
        <r>
          <rPr>
            <b/>
            <sz val="9"/>
            <color indexed="17"/>
            <rFont val="Tahoma"/>
            <family val="2"/>
          </rPr>
          <t>INDIKATOR DOSEGNUTE KOLIČINE OBUHVAĆA IZRAČUN MINIMALNOG POTREBNOG VOLUMENA ZA BIOOTPAD I KOMPOSTERE</t>
        </r>
        <r>
          <rPr>
            <sz val="9"/>
            <rFont val="Tahoma"/>
            <family val="2"/>
          </rPr>
          <t xml:space="preserve">
</t>
        </r>
      </text>
    </comment>
    <comment ref="I61" authorId="0">
      <text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IZNOS SE SA POZITIVNIM PREDZNAKOM AUTOMATSKI UPISUJE IZ </t>
        </r>
        <r>
          <rPr>
            <b/>
            <u val="single"/>
            <sz val="9"/>
            <color indexed="10"/>
            <rFont val="Tahoma"/>
            <family val="2"/>
          </rPr>
          <t>23. KORAKA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J60" authorId="1">
      <text>
        <r>
          <rPr>
            <b/>
            <sz val="9"/>
            <color indexed="10"/>
            <rFont val="Tahoma"/>
            <family val="2"/>
          </rPr>
          <t>60%</t>
        </r>
        <r>
          <rPr>
            <b/>
            <sz val="9"/>
            <rFont val="Tahoma"/>
            <family val="2"/>
          </rPr>
          <t xml:space="preserve"> VRIJEDNOSTI MINIMALNO POTREBNOG VOLUMENA SPREMNIKA PREDSTAVLJA MINIMALNU VRIJEDNOST ZA PRIJAVU PO OVOJ VRSTI OTPADA - </t>
        </r>
        <r>
          <rPr>
            <b/>
            <u val="single"/>
            <sz val="9"/>
            <color indexed="10"/>
            <rFont val="Tahoma"/>
            <family val="2"/>
          </rPr>
          <t>VIDI 15. KORAK</t>
        </r>
        <r>
          <rPr>
            <b/>
            <sz val="9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Kovač</author>
    <author>Mladen Kovač</author>
  </authors>
  <commentList>
    <comment ref="A12" authorId="0">
      <text>
        <r>
          <rPr>
            <b/>
            <u val="single"/>
            <sz val="9"/>
            <color indexed="10"/>
            <rFont val="Tahoma"/>
            <family val="2"/>
          </rPr>
          <t>1. KORAK:</t>
        </r>
        <r>
          <rPr>
            <b/>
            <sz val="9"/>
            <color indexed="10"/>
            <rFont val="Tahoma"/>
            <family val="2"/>
          </rPr>
          <t xml:space="preserve">
JLS</t>
        </r>
        <r>
          <rPr>
            <b/>
            <sz val="9"/>
            <rFont val="Tahoma"/>
            <family val="2"/>
          </rPr>
          <t xml:space="preserve"> UNOSI PODATAK O PRIKUPLJENOJ KOLIČINI MIJEŠANOG KOMUNALNOG OTPADA (MKO) U 2016. GODINI U TONAMA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2. KORAK:</t>
        </r>
        <r>
          <rPr>
            <b/>
            <sz val="9"/>
            <rFont val="Tahoma"/>
            <family val="2"/>
          </rPr>
          <t xml:space="preserve">
KOLIČINA MIJEŠANOG KOMUNALNOG OTPADA (MKO) U 2016. GODINI PRETVARA SE U KILOGRAME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1. KORAK</t>
        </r>
        <r>
          <rPr>
            <b/>
            <sz val="9"/>
            <rFont val="Tahoma"/>
            <family val="2"/>
          </rPr>
          <t xml:space="preserve"> X 1000)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3. KORAK:</t>
        </r>
        <r>
          <rPr>
            <b/>
            <sz val="9"/>
            <rFont val="Tahoma"/>
            <family val="2"/>
          </rPr>
          <t xml:space="preserve">
PROCIJENJENI MASENI UDIO TEKSTILA U PRIKUPLJENOM MKO. AKO JLS NEMAJU SVOJ PODATAK UNOSI SE PROCIJENJENI MASENI UDIO KOJI U RH IZNOSI 3,70%.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4. KORAK:</t>
        </r>
        <r>
          <rPr>
            <b/>
            <sz val="9"/>
            <rFont val="Tahoma"/>
            <family val="2"/>
          </rPr>
          <t xml:space="preserve">
KOLIČINA TEKSTILA U MKO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5.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PODATAK O KOLIČINI ODVOJENO PRIKUPLJENOG TEKSTILA U 2016. GODINI U TONAMA. 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6. KORAK:</t>
        </r>
        <r>
          <rPr>
            <b/>
            <sz val="9"/>
            <rFont val="Tahoma"/>
            <family val="2"/>
          </rPr>
          <t xml:space="preserve">
KOLIČINA ODVOJENO PRIKUPLJENOG TEKSTILA U 2016. GODINI PRETVARA SE U KILOGRAME
(</t>
        </r>
        <r>
          <rPr>
            <b/>
            <u val="single"/>
            <sz val="9"/>
            <color indexed="10"/>
            <rFont val="Tahoma"/>
            <family val="2"/>
          </rPr>
          <t>5. KORAK</t>
        </r>
        <r>
          <rPr>
            <b/>
            <sz val="9"/>
            <rFont val="Tahoma"/>
            <family val="2"/>
          </rPr>
          <t xml:space="preserve"> X 1000)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7. KORAK:</t>
        </r>
        <r>
          <rPr>
            <b/>
            <sz val="9"/>
            <rFont val="Tahoma"/>
            <family val="2"/>
          </rPr>
          <t xml:space="preserve">
IZRAČUN UKUPNE KOLIČINE TEKSTILA KAO ZBROJ KOL. BIOOTPADA U MKO
(</t>
        </r>
        <r>
          <rPr>
            <b/>
            <u val="single"/>
            <sz val="9"/>
            <color indexed="10"/>
            <rFont val="Tahoma"/>
            <family val="2"/>
          </rPr>
          <t>4. KORAK</t>
        </r>
        <r>
          <rPr>
            <b/>
            <sz val="9"/>
            <rFont val="Tahoma"/>
            <family val="2"/>
          </rPr>
          <t>) I ODVOJENO PRIKUPLJENOG TEKSTILA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6. KORAK</t>
        </r>
        <r>
          <rPr>
            <b/>
            <u val="single"/>
            <sz val="9"/>
            <rFont val="Tahoma"/>
            <family val="2"/>
          </rPr>
          <t>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8. KORAK:</t>
        </r>
        <r>
          <rPr>
            <b/>
            <sz val="9"/>
            <rFont val="Tahoma"/>
            <family val="2"/>
          </rPr>
          <t xml:space="preserve">
SUKLADNO PLANU GOSPODARENJA OTPADOM RH ZA RAZDOBLJE 2017.-2020. GODINE POTREBNO JE DO 2022. GODINE POSTIĆI CILJEVE I ODVOJENO PRIKUPITI 60% MASE PROIZVEDENOG OTPADNOG TEKSTILA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9. KORAK:</t>
        </r>
        <r>
          <rPr>
            <b/>
            <sz val="9"/>
            <rFont val="Tahoma"/>
            <family val="2"/>
          </rPr>
          <t xml:space="preserve">
IZRAČUN MIN. GOD. MASE TEKSTILA KAO UMNOŽAK UKUPNE KOLIČINE TEKSTILA 
(</t>
        </r>
        <r>
          <rPr>
            <b/>
            <u val="single"/>
            <sz val="9"/>
            <color indexed="10"/>
            <rFont val="Tahoma"/>
            <family val="2"/>
          </rPr>
          <t>7. KORAK</t>
        </r>
        <r>
          <rPr>
            <b/>
            <sz val="9"/>
            <rFont val="Tahoma"/>
            <family val="2"/>
          </rPr>
          <t>) I POSTOTKA ZA OSTVARENJE CILJA U ODVOJENOM PRIKUPLJANJU PROIZVEDENOG OTPADNOG TEKSTILA  DO 2022. GODINE 
(</t>
        </r>
        <r>
          <rPr>
            <b/>
            <u val="single"/>
            <sz val="9"/>
            <color indexed="10"/>
            <rFont val="Tahoma"/>
            <family val="2"/>
          </rPr>
          <t>8. KORAK</t>
        </r>
        <r>
          <rPr>
            <b/>
            <sz val="9"/>
            <rFont val="Tahoma"/>
            <family val="2"/>
          </rPr>
          <t>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10. KORAK:</t>
        </r>
        <r>
          <rPr>
            <b/>
            <sz val="9"/>
            <rFont val="Tahoma"/>
            <family val="2"/>
          </rPr>
          <t xml:space="preserve">
GUSTOĆA TEKSTILA IZNOSI 150 kg/m³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11. KORAK:</t>
        </r>
        <r>
          <rPr>
            <b/>
            <sz val="9"/>
            <rFont val="Tahoma"/>
            <family val="2"/>
          </rPr>
          <t xml:space="preserve">
IZRAČUN MIN. GOD. VOLUMENA TEKSTILA KAO KOLIČNIK MIN. GOD. MASE TEKSTILA 
(</t>
        </r>
        <r>
          <rPr>
            <b/>
            <u val="single"/>
            <sz val="9"/>
            <color indexed="10"/>
            <rFont val="Tahoma"/>
            <family val="2"/>
          </rPr>
          <t>9. KORAK</t>
        </r>
        <r>
          <rPr>
            <b/>
            <sz val="9"/>
            <rFont val="Tahoma"/>
            <family val="2"/>
          </rPr>
          <t>) I GUSTOĆE TEKSTILA 
(</t>
        </r>
        <r>
          <rPr>
            <b/>
            <u val="single"/>
            <sz val="9"/>
            <color indexed="10"/>
            <rFont val="Tahoma"/>
            <family val="2"/>
          </rPr>
          <t>10.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b/>
            <u val="single"/>
            <sz val="9"/>
            <color indexed="10"/>
            <rFont val="Tahoma"/>
            <family val="2"/>
          </rPr>
          <t>12.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 O GODIŠNJEM BROJU PRAŽNJENJA SPREMNIKA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u val="single"/>
            <sz val="9"/>
            <color indexed="10"/>
            <rFont val="Tahoma"/>
            <family val="2"/>
          </rPr>
          <t>13. KORAK:</t>
        </r>
        <r>
          <rPr>
            <b/>
            <sz val="9"/>
            <rFont val="Tahoma"/>
            <family val="2"/>
          </rPr>
          <t xml:space="preserve">
IZRAČUN MIN. POTREBNOG VOLUMENA SPREMNIKA KAO 
KOLIČNIK MIN. GOD. VOLUMENA TEKSTILA
(</t>
        </r>
        <r>
          <rPr>
            <b/>
            <u val="single"/>
            <sz val="9"/>
            <color indexed="10"/>
            <rFont val="Tahoma"/>
            <family val="2"/>
          </rPr>
          <t>11. KORAK</t>
        </r>
        <r>
          <rPr>
            <b/>
            <sz val="9"/>
            <rFont val="Tahoma"/>
            <family val="2"/>
          </rPr>
          <t>) 
I GODIŠNJEG BROJA PRAŽNJENJA SPREMNIKA 
(</t>
        </r>
        <r>
          <rPr>
            <b/>
            <u val="single"/>
            <sz val="9"/>
            <color indexed="10"/>
            <rFont val="Tahoma"/>
            <family val="2"/>
          </rPr>
          <t>12.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b/>
            <u val="single"/>
            <sz val="9"/>
            <color indexed="10"/>
            <rFont val="Tahoma"/>
            <family val="2"/>
          </rPr>
          <t xml:space="preserve">14. KORAK: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O FAKTORU ISPUNJENOSTI SPREMNIKA (PADAJUĆI IZBORNIK  60%-100%)</t>
        </r>
      </text>
    </comment>
    <comment ref="O12" authorId="0">
      <text>
        <r>
          <rPr>
            <b/>
            <u val="single"/>
            <sz val="9"/>
            <color indexed="10"/>
            <rFont val="Tahoma"/>
            <family val="2"/>
          </rPr>
          <t>15. KORAK:</t>
        </r>
        <r>
          <rPr>
            <b/>
            <sz val="9"/>
            <rFont val="Tahoma"/>
            <family val="2"/>
          </rPr>
          <t xml:space="preserve">
IZRAČUN MIN. POTREBNOG VOLUMENA SPREMNIKA SA UKLJUČENIM FAKTOROM ISPUNJENOSTI KAO
KOLIČNIK MIN. POTREBNOG VOLUMENA SPREMNIKA 
(</t>
        </r>
        <r>
          <rPr>
            <b/>
            <u val="single"/>
            <sz val="9"/>
            <color indexed="10"/>
            <rFont val="Tahoma"/>
            <family val="2"/>
          </rPr>
          <t>13. KORAK</t>
        </r>
        <r>
          <rPr>
            <b/>
            <sz val="9"/>
            <rFont val="Tahoma"/>
            <family val="2"/>
          </rPr>
          <t xml:space="preserve">) I FAKTORA ISPUNJENOSTI 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14.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P12" authorId="0">
      <text>
        <r>
          <rPr>
            <b/>
            <u val="single"/>
            <sz val="9"/>
            <color indexed="10"/>
            <rFont val="Tahoma"/>
            <family val="2"/>
          </rPr>
          <t>21. KORAK:</t>
        </r>
        <r>
          <rPr>
            <b/>
            <sz val="9"/>
            <rFont val="Tahoma"/>
            <family val="2"/>
          </rPr>
          <t xml:space="preserve">
RASPOLOŽIVI VOLUMEN SPREMNIKA IZRAČUNAT JE U 
</t>
        </r>
        <r>
          <rPr>
            <b/>
            <u val="single"/>
            <sz val="9"/>
            <color indexed="10"/>
            <rFont val="Tahoma"/>
            <family val="2"/>
          </rPr>
          <t xml:space="preserve">20. KORAKU. </t>
        </r>
        <r>
          <rPr>
            <sz val="9"/>
            <rFont val="Tahoma"/>
            <family val="2"/>
          </rPr>
          <t xml:space="preserve">
</t>
        </r>
      </text>
    </comment>
    <comment ref="Q12" authorId="0">
      <text>
        <r>
          <rPr>
            <b/>
            <u val="single"/>
            <sz val="9"/>
            <color indexed="10"/>
            <rFont val="Tahoma"/>
            <family val="2"/>
          </rPr>
          <t>22. KORAK:</t>
        </r>
        <r>
          <rPr>
            <b/>
            <sz val="9"/>
            <rFont val="Tahoma"/>
            <family val="2"/>
          </rPr>
          <t xml:space="preserve">
IZRAČUN ĆE BITI PRIKAZAN AKO JE RASPOLOŽIVI VOLUMEN SPREMNIKA 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 xml:space="preserve">) </t>
        </r>
        <r>
          <rPr>
            <b/>
            <sz val="9"/>
            <color indexed="10"/>
            <rFont val="Tahoma"/>
            <family val="2"/>
          </rPr>
          <t>VEĆI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 xml:space="preserve">) </t>
        </r>
        <r>
          <rPr>
            <sz val="9"/>
            <rFont val="Tahoma"/>
            <family val="2"/>
          </rPr>
          <t xml:space="preserve">
</t>
        </r>
      </text>
    </comment>
    <comment ref="R12" authorId="0">
      <text>
        <r>
          <rPr>
            <b/>
            <u val="single"/>
            <sz val="9"/>
            <color indexed="10"/>
            <rFont val="Tahoma"/>
            <family val="2"/>
          </rPr>
          <t>23. KORAK:</t>
        </r>
        <r>
          <rPr>
            <b/>
            <sz val="9"/>
            <rFont val="Tahoma"/>
            <family val="2"/>
          </rPr>
          <t xml:space="preserve">
IZRAČUN ĆE BITI PRIKAZAN AKO JE RASPOLOŽIVI VOLUMEN SPREMNIKA 
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color indexed="10"/>
            <rFont val="Tahoma"/>
            <family val="2"/>
          </rPr>
          <t xml:space="preserve"> MANJI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>). IZRAČUN JE SA NEGATIVNIM PREDZNAKOM.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16. KORAK:</t>
        </r>
        <r>
          <rPr>
            <b/>
            <sz val="9"/>
            <rFont val="Tahoma"/>
            <family val="2"/>
          </rPr>
          <t xml:space="preserve">
POPIS TIPOVA SPREMNIKA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17. KORAK:</t>
        </r>
        <r>
          <rPr>
            <b/>
            <sz val="9"/>
            <rFont val="Tahoma"/>
            <family val="2"/>
          </rPr>
          <t xml:space="preserve">
POPIS KAPACITETA SPREMNIKA U LITRAMA ILI M3.
AKO U POPISU KAPACITETA SPREMNIKA NIJE NAVEDEN KAPACITET SPREMNIKA KOJEG JLS TRENUTNO IMA  </t>
        </r>
        <r>
          <rPr>
            <b/>
            <sz val="9"/>
            <color indexed="10"/>
            <rFont val="Tahoma"/>
            <family val="2"/>
          </rPr>
          <t>JLS ĆE ISTI PRILAGODITI NA NAČIN DA ISKORISTI NAVEDENE KAPACITETE U LITRAMA ILI M3.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18. KORAK:</t>
        </r>
        <r>
          <rPr>
            <b/>
            <sz val="9"/>
            <rFont val="Tahoma"/>
            <family val="2"/>
          </rPr>
          <t xml:space="preserve">
SVI SPREMNICI IZ </t>
        </r>
        <r>
          <rPr>
            <b/>
            <u val="single"/>
            <sz val="9"/>
            <color indexed="10"/>
            <rFont val="Tahoma"/>
            <family val="2"/>
          </rPr>
          <t>17. KORAKA</t>
        </r>
        <r>
          <rPr>
            <b/>
            <sz val="9"/>
            <rFont val="Tahoma"/>
            <family val="2"/>
          </rPr>
          <t xml:space="preserve"> MORAJU BITI ISKAZANI U </t>
        </r>
        <r>
          <rPr>
            <b/>
            <sz val="9"/>
            <color indexed="10"/>
            <rFont val="Tahoma"/>
            <family val="2"/>
          </rPr>
          <t>M3</t>
        </r>
        <r>
          <rPr>
            <b/>
            <sz val="9"/>
            <rFont val="Tahoma"/>
            <family val="2"/>
          </rPr>
          <t xml:space="preserve">. 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19.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PODATKE O BROJU SPREMNIKA SUKLADNO ISKAZANIM KAPACITETIMA SPREMNIKA IZ</t>
        </r>
        <r>
          <rPr>
            <b/>
            <u val="single"/>
            <sz val="9"/>
            <color indexed="10"/>
            <rFont val="Tahoma"/>
            <family val="2"/>
          </rPr>
          <t xml:space="preserve"> 17. KORAKA</t>
        </r>
        <r>
          <rPr>
            <b/>
            <sz val="9"/>
            <color indexed="10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20 KORAK:</t>
        </r>
        <r>
          <rPr>
            <b/>
            <sz val="9"/>
            <rFont val="Tahoma"/>
            <family val="2"/>
          </rPr>
          <t xml:space="preserve">
IZRAČUN KAPACITETA SPREMNIKA KAO UMNOŽAK KAPACITETA SPREMNIKA 
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(</t>
        </r>
        <r>
          <rPr>
            <b/>
            <u val="single"/>
            <sz val="9"/>
            <color indexed="10"/>
            <rFont val="Tahoma"/>
            <family val="2"/>
          </rPr>
          <t>19.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26. KORAK  - ZADNJI KORAK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 xml:space="preserve">UNOSI PODATKE O POTREBNOM BROJU SPREMNIKA SUKLADNO ISKAZANIM KAPACITETIMA SPREMNIKA IZ </t>
        </r>
        <r>
          <rPr>
            <b/>
            <u val="single"/>
            <sz val="9"/>
            <color indexed="10"/>
            <rFont val="Tahoma"/>
            <family val="2"/>
          </rPr>
          <t>18. KORAKA.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u val="single"/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UNOSOM PODATAKA O BROJU SPREMNIKA AUTOMATSKI SE RAČUNAJU POTREBNI KAPACITETI SPREMNIKA PREMA BROJU SPREMNIKA  
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).
KADA POTREBNI KAPACITET SPREMNIKA 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 DOSEGNE POTREBNU VRIJEDNODT IZ MANJKA KAPACITETA SPREMNIKA 
(</t>
        </r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rFont val="Tahoma"/>
            <family val="2"/>
          </rPr>
          <t xml:space="preserve">) INDIKATOR DOVOLJNE KOLIČINE ĆE SE PRIBLIŽITI VRIJEDNOSTI "0" I BTI ĆE ZELENO OBOJAN, </t>
        </r>
        <r>
          <rPr>
            <b/>
            <u val="single"/>
            <sz val="9"/>
            <color indexed="10"/>
            <rFont val="Tahoma"/>
            <family val="2"/>
          </rPr>
          <t xml:space="preserve">ODNOSNO DOBIVEN JE POTREBAN BROJ SPREMNIKA KOJI ĆE ZADOVOLJITI POTREBAN VOLUMEN SPREMNIKA KOJE TREBA NABAVITI 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25. KORAK:</t>
        </r>
        <r>
          <rPr>
            <b/>
            <sz val="9"/>
            <rFont val="Tahoma"/>
            <family val="2"/>
          </rPr>
          <t xml:space="preserve">
IZRAČUN KAPACITETA SPREMNIKA KAO UMNOŽAK KAPACITETA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
(</t>
        </r>
        <r>
          <rPr>
            <b/>
            <u val="single"/>
            <sz val="9"/>
            <color indexed="10"/>
            <rFont val="Tahoma"/>
            <family val="2"/>
          </rPr>
          <t>26. KORAK</t>
        </r>
        <r>
          <rPr>
            <b/>
            <u val="single"/>
            <sz val="9"/>
            <rFont val="Tahoma"/>
            <family val="2"/>
          </rPr>
          <t>).</t>
        </r>
        <r>
          <rPr>
            <sz val="9"/>
            <rFont val="Tahoma"/>
            <family val="2"/>
          </rPr>
          <t xml:space="preserve">
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IZNOS SE SA POZITIVNIM PREDZNAKOM AUTOMATSKI UPISUJE IZ </t>
        </r>
        <r>
          <rPr>
            <b/>
            <u val="single"/>
            <sz val="9"/>
            <color indexed="10"/>
            <rFont val="Tahoma"/>
            <family val="2"/>
          </rPr>
          <t>23. KORAKA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9"/>
            <color indexed="17"/>
            <rFont val="Tahoma"/>
            <family val="2"/>
          </rPr>
          <t xml:space="preserve">
INDIKATOR DOSEGNUTE KOLIČINE</t>
        </r>
        <r>
          <rPr>
            <sz val="9"/>
            <rFont val="Tahoma"/>
            <family val="2"/>
          </rPr>
          <t xml:space="preserve">
</t>
        </r>
      </text>
    </comment>
    <comment ref="A42" authorId="1">
      <text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SLIJEDEĆE PODATKE:
- NAZIV NASELJA U SKLOPU JLS-a;
- BROJ STANOVNIKA UPISANOG NASELJA;
- BROJ KORISNIKA REGISTRIRANIH U SUSTAVU
  NADLEŽNOG KOMUNALACA (OBITELJSKE KUĆE);
- BROJ KORISNIKA REGISTRIRANIH U SUSTAVU
   NADLEŽNOG KOMUNALACA (VIŠESTAMBENI OBJEKTI)
</t>
        </r>
      </text>
    </comment>
    <comment ref="J23" authorId="1">
      <text>
        <r>
          <rPr>
            <b/>
            <sz val="9"/>
            <color indexed="10"/>
            <rFont val="Tahoma"/>
            <family val="2"/>
          </rPr>
          <t>60%</t>
        </r>
        <r>
          <rPr>
            <b/>
            <sz val="9"/>
            <rFont val="Tahoma"/>
            <family val="2"/>
          </rPr>
          <t xml:space="preserve"> VRIJEDNOSTI MINIMALNO POTREBNOG VOLUMENA SPREMNIKA PREDSTAVLJA MINIMALNU VRIJEDNOST ZA PRIJAVU PO OVOJ VRSTI OTPADA - </t>
        </r>
        <r>
          <rPr>
            <b/>
            <sz val="9"/>
            <color indexed="10"/>
            <rFont val="Tahoma"/>
            <family val="2"/>
          </rPr>
          <t xml:space="preserve">VIDI 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Kovač</author>
    <author>Mladen Kovač</author>
  </authors>
  <commentList>
    <comment ref="A12" authorId="0">
      <text>
        <r>
          <rPr>
            <b/>
            <u val="single"/>
            <sz val="9"/>
            <color indexed="10"/>
            <rFont val="Tahoma"/>
            <family val="2"/>
          </rPr>
          <t>1. KORAK:</t>
        </r>
        <r>
          <rPr>
            <b/>
            <sz val="9"/>
            <color indexed="10"/>
            <rFont val="Tahoma"/>
            <family val="2"/>
          </rPr>
          <t xml:space="preserve">
JLS</t>
        </r>
        <r>
          <rPr>
            <b/>
            <sz val="9"/>
            <rFont val="Tahoma"/>
            <family val="2"/>
          </rPr>
          <t xml:space="preserve"> UNOSI PODATAK O PRIKUPLJENOJ KOLIČINI MIJEŠANOG KOMUNALNOG OTPADA (MKO) U 2016. GODINI U TONAMA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2. KORAK:</t>
        </r>
        <r>
          <rPr>
            <b/>
            <sz val="9"/>
            <rFont val="Tahoma"/>
            <family val="2"/>
          </rPr>
          <t xml:space="preserve">
KOLIČINA MIJEŠANOG KOMUNALNOG OTPADA (MKO) U 2016. GODINI PRETVARA SE U KILOGRAME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1. KORAK</t>
        </r>
        <r>
          <rPr>
            <b/>
            <sz val="9"/>
            <rFont val="Tahoma"/>
            <family val="2"/>
          </rPr>
          <t xml:space="preserve"> X 1000)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3. KORAK:</t>
        </r>
        <r>
          <rPr>
            <b/>
            <sz val="9"/>
            <rFont val="Tahoma"/>
            <family val="2"/>
          </rPr>
          <t xml:space="preserve">
PROCIJENJENI MASENI UDIO PAPIRA I PLASTIKE U PRIKUPLJENOM MKO. AKO JLS NEMAJU SVOJ PODATAK UNOSI SE SUMA VRIJEDNOSTI PROCIJENJENOG MASENOG UDJELA PAPIRA (23,20%) I PLASTIKE (22,90%) KOJA IZNOSI 46,10%.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4. KORAK:</t>
        </r>
        <r>
          <rPr>
            <b/>
            <sz val="9"/>
            <rFont val="Tahoma"/>
            <family val="2"/>
          </rPr>
          <t xml:space="preserve">
KOLIČINA PAPIRA I PLASTIKE U MKO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5.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PODATAK O KOLIČINI ODVOJENO PRIKUPLJENOG PAPIRA U 2016. GODINI U TONAMA. </t>
        </r>
        <r>
          <rPr>
            <sz val="9"/>
            <rFont val="Tahoma"/>
            <family val="2"/>
          </rPr>
          <t xml:space="preserve">
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6. KORAK:</t>
        </r>
        <r>
          <rPr>
            <b/>
            <sz val="9"/>
            <rFont val="Tahoma"/>
            <family val="2"/>
          </rPr>
          <t xml:space="preserve">
KOLIČINA ODVOJENO PRIKUPLJENOG PAPIRA I PLASTIKE U 2016.  GODINI PRETVARA SE U KILOGRAME
(</t>
        </r>
        <r>
          <rPr>
            <b/>
            <u val="single"/>
            <sz val="9"/>
            <color indexed="10"/>
            <rFont val="Tahoma"/>
            <family val="2"/>
          </rPr>
          <t>5b. KORAK</t>
        </r>
        <r>
          <rPr>
            <b/>
            <sz val="9"/>
            <rFont val="Tahoma"/>
            <family val="2"/>
          </rPr>
          <t xml:space="preserve"> X 1000)</t>
        </r>
        <r>
          <rPr>
            <sz val="9"/>
            <rFont val="Tahoma"/>
            <family val="2"/>
          </rPr>
          <t xml:space="preserve">
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7. KORAK:</t>
        </r>
        <r>
          <rPr>
            <b/>
            <sz val="9"/>
            <rFont val="Tahoma"/>
            <family val="2"/>
          </rPr>
          <t xml:space="preserve">
IZRAČUN UKUPNE KOLIČINE PAPIRA I PLASTIKE KAO ZBROJ KOL. PAPIRA I PLASTIKE U MKO (</t>
        </r>
        <r>
          <rPr>
            <b/>
            <u val="single"/>
            <sz val="9"/>
            <color indexed="10"/>
            <rFont val="Tahoma"/>
            <family val="2"/>
          </rPr>
          <t>4. KORAK</t>
        </r>
        <r>
          <rPr>
            <b/>
            <sz val="9"/>
            <rFont val="Tahoma"/>
            <family val="2"/>
          </rPr>
          <t>) I ODVOJENO PRIKUPLJENOG PAPIRA I PLASTIKE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6. KORAK</t>
        </r>
        <r>
          <rPr>
            <b/>
            <u val="single"/>
            <sz val="9"/>
            <rFont val="Tahoma"/>
            <family val="2"/>
          </rPr>
          <t>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8. KORAK:</t>
        </r>
        <r>
          <rPr>
            <b/>
            <sz val="9"/>
            <rFont val="Tahoma"/>
            <family val="2"/>
          </rPr>
          <t xml:space="preserve">
SUKLADNO PLANU GOSPODARENJA OTPADOM RH ZA RAZDOBLJE 2017.-2020. GODINE POTREBNO JE DO 2022. GODINE POSTIĆI CILJEVE I ODVOJENO PRIKUPITI 60% MASE PROIZVEDENOG  OTPADNOG PAPIRA I PLASTIKE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9. KORAK:</t>
        </r>
        <r>
          <rPr>
            <b/>
            <sz val="9"/>
            <rFont val="Tahoma"/>
            <family val="2"/>
          </rPr>
          <t xml:space="preserve">
IZRAČUN MIN. GOD. MASE PAPIRA I PLASTIKE KAO UMNOŽAK UKUPNE KOLIČINE PAPIRA I PLASTIKE 
(</t>
        </r>
        <r>
          <rPr>
            <b/>
            <u val="single"/>
            <sz val="9"/>
            <color indexed="10"/>
            <rFont val="Tahoma"/>
            <family val="2"/>
          </rPr>
          <t>7. KORAK</t>
        </r>
        <r>
          <rPr>
            <b/>
            <sz val="9"/>
            <rFont val="Tahoma"/>
            <family val="2"/>
          </rPr>
          <t xml:space="preserve">) I POSTOTKA ZA OSTVARENJE CILJA U ODVOJENOM PRIKUPLJANJU PROIZVEDENOG OTPADNOG PAPIRA I PLASTIKE DO 2022. GODINE 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8.KORAK</t>
        </r>
        <r>
          <rPr>
            <b/>
            <sz val="9"/>
            <rFont val="Tahoma"/>
            <family val="2"/>
          </rPr>
          <t>)</t>
        </r>
      </text>
    </comment>
    <comment ref="L12" authorId="0">
      <text>
        <r>
          <rPr>
            <b/>
            <u val="single"/>
            <sz val="9"/>
            <color indexed="10"/>
            <rFont val="Tahoma"/>
            <family val="2"/>
          </rPr>
          <t>10. KORAK:</t>
        </r>
        <r>
          <rPr>
            <b/>
            <sz val="9"/>
            <rFont val="Tahoma"/>
            <family val="2"/>
          </rPr>
          <t xml:space="preserve">
GUSTOĆA PAPIRA I PLASTIKE KAO SREDNJA VRIJEDNOST GUSTOĆE PAPIRA (60 kg/m³) I PLASTIKE (50 kg/m³) KOJA IZNOSI 55 </t>
        </r>
        <r>
          <rPr>
            <b/>
            <sz val="10"/>
            <rFont val="Cambria"/>
            <family val="1"/>
          </rPr>
          <t>kg/m³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u val="single"/>
            <sz val="9"/>
            <color indexed="10"/>
            <rFont val="Tahoma"/>
            <family val="2"/>
          </rPr>
          <t>11. KORAK:</t>
        </r>
        <r>
          <rPr>
            <b/>
            <sz val="9"/>
            <rFont val="Tahoma"/>
            <family val="2"/>
          </rPr>
          <t xml:space="preserve">
IZRAČUN MIN. GOD. VOLUMENA PAPIRA I PLASTIKE KAO  KOLIČNIK MIN. GOD. MASE PAPIRA I PLASTIKE 
(</t>
        </r>
        <r>
          <rPr>
            <b/>
            <u val="single"/>
            <sz val="9"/>
            <color indexed="10"/>
            <rFont val="Tahoma"/>
            <family val="2"/>
          </rPr>
          <t>9. KORAK</t>
        </r>
        <r>
          <rPr>
            <b/>
            <sz val="9"/>
            <rFont val="Tahoma"/>
            <family val="2"/>
          </rPr>
          <t>) I GUSTOĆE PAPIRA I PLASTIKE (</t>
        </r>
        <r>
          <rPr>
            <b/>
            <u val="single"/>
            <sz val="9"/>
            <color indexed="10"/>
            <rFont val="Tahoma"/>
            <family val="2"/>
          </rPr>
          <t>10.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b/>
            <u val="single"/>
            <sz val="9"/>
            <color indexed="10"/>
            <rFont val="Tahoma"/>
            <family val="2"/>
          </rPr>
          <t>12.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 O GODIŠNJEM BROJU PRAŽNJENJA SPREMNIKA</t>
        </r>
        <r>
          <rPr>
            <sz val="9"/>
            <rFont val="Tahoma"/>
            <family val="2"/>
          </rPr>
          <t xml:space="preserve">
</t>
        </r>
      </text>
    </comment>
    <comment ref="O12" authorId="0">
      <text>
        <r>
          <rPr>
            <b/>
            <u val="single"/>
            <sz val="9"/>
            <color indexed="10"/>
            <rFont val="Tahoma"/>
            <family val="2"/>
          </rPr>
          <t>13. KORAK:</t>
        </r>
        <r>
          <rPr>
            <b/>
            <sz val="9"/>
            <rFont val="Tahoma"/>
            <family val="2"/>
          </rPr>
          <t xml:space="preserve">
IZRAČUN MIN. POTREBNOG VOLUMENA SPREMNIKA KAO 
KOLIČNIK MIN. GOD. VOLUMENA PAPIRA I PLASTIKE
(</t>
        </r>
        <r>
          <rPr>
            <b/>
            <u val="single"/>
            <sz val="9"/>
            <color indexed="10"/>
            <rFont val="Tahoma"/>
            <family val="2"/>
          </rPr>
          <t>11. KORAK</t>
        </r>
        <r>
          <rPr>
            <b/>
            <sz val="9"/>
            <rFont val="Tahoma"/>
            <family val="2"/>
          </rPr>
          <t>) 
I GODIŠNJEG BROJA PRAŽNJENJA SPREMNIKA 
(</t>
        </r>
        <r>
          <rPr>
            <b/>
            <u val="single"/>
            <sz val="9"/>
            <color indexed="10"/>
            <rFont val="Tahoma"/>
            <family val="2"/>
          </rPr>
          <t>12.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P12" authorId="0">
      <text>
        <r>
          <rPr>
            <b/>
            <u val="single"/>
            <sz val="9"/>
            <color indexed="10"/>
            <rFont val="Tahoma"/>
            <family val="2"/>
          </rPr>
          <t xml:space="preserve">14. KORAK: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O FAKTORU ISPUNJENOSTI SPREMNIKA (PADAJUĆI IZBORNIK  60%-100%)</t>
        </r>
      </text>
    </comment>
    <comment ref="Q12" authorId="0">
      <text>
        <r>
          <rPr>
            <b/>
            <u val="single"/>
            <sz val="9"/>
            <color indexed="10"/>
            <rFont val="Tahoma"/>
            <family val="2"/>
          </rPr>
          <t>15. KORAK:</t>
        </r>
        <r>
          <rPr>
            <b/>
            <sz val="9"/>
            <rFont val="Tahoma"/>
            <family val="2"/>
          </rPr>
          <t xml:space="preserve">
IZRAČUN MIN. POTREBNOG VOLUMENA SPREMNIKA SA UKLJUČENIM FAKTOROM ISPUNJENOSTI KAO
KOLIČNIK MIN. POTREBNOG VOLUMENA SPREMNIKA 
(</t>
        </r>
        <r>
          <rPr>
            <b/>
            <u val="single"/>
            <sz val="9"/>
            <color indexed="10"/>
            <rFont val="Tahoma"/>
            <family val="2"/>
          </rPr>
          <t>13. KORAK</t>
        </r>
        <r>
          <rPr>
            <b/>
            <sz val="9"/>
            <rFont val="Tahoma"/>
            <family val="2"/>
          </rPr>
          <t xml:space="preserve">) I FAKTORA ISPUNJENOSTI 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14. KORAK</t>
        </r>
        <r>
          <rPr>
            <b/>
            <sz val="9"/>
            <rFont val="Tahoma"/>
            <family val="2"/>
          </rPr>
          <t xml:space="preserve">)
</t>
        </r>
        <r>
          <rPr>
            <sz val="9"/>
            <rFont val="Tahoma"/>
            <family val="2"/>
          </rPr>
          <t xml:space="preserve">
</t>
        </r>
      </text>
    </comment>
    <comment ref="R12" authorId="0">
      <text>
        <r>
          <rPr>
            <b/>
            <u val="single"/>
            <sz val="9"/>
            <color indexed="10"/>
            <rFont val="Tahoma"/>
            <family val="2"/>
          </rPr>
          <t>21. KORAK:</t>
        </r>
        <r>
          <rPr>
            <b/>
            <sz val="9"/>
            <rFont val="Tahoma"/>
            <family val="2"/>
          </rPr>
          <t xml:space="preserve">
RASPOLOŽIVI VOLUMEN SPREMNIKA IZRAČUNAT JE U 
</t>
        </r>
        <r>
          <rPr>
            <b/>
            <u val="single"/>
            <sz val="9"/>
            <color indexed="10"/>
            <rFont val="Tahoma"/>
            <family val="2"/>
          </rPr>
          <t xml:space="preserve">20. KORAKU. </t>
        </r>
        <r>
          <rPr>
            <sz val="9"/>
            <rFont val="Tahoma"/>
            <family val="2"/>
          </rPr>
          <t xml:space="preserve">
</t>
        </r>
      </text>
    </comment>
    <comment ref="S12" authorId="0">
      <text>
        <r>
          <rPr>
            <b/>
            <u val="single"/>
            <sz val="9"/>
            <color indexed="10"/>
            <rFont val="Tahoma"/>
            <family val="2"/>
          </rPr>
          <t>22. KORAK:</t>
        </r>
        <r>
          <rPr>
            <b/>
            <sz val="9"/>
            <rFont val="Tahoma"/>
            <family val="2"/>
          </rPr>
          <t xml:space="preserve">
IZRAČUN ĆE BITI PRIKAZAN AKO JE RASPOLOŽIVI VOLUMEN SPREMNIKA 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 xml:space="preserve">) </t>
        </r>
        <r>
          <rPr>
            <b/>
            <sz val="9"/>
            <color indexed="10"/>
            <rFont val="Tahoma"/>
            <family val="2"/>
          </rPr>
          <t>VEĆI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 xml:space="preserve">) </t>
        </r>
        <r>
          <rPr>
            <sz val="9"/>
            <rFont val="Tahoma"/>
            <family val="2"/>
          </rPr>
          <t xml:space="preserve">
</t>
        </r>
      </text>
    </comment>
    <comment ref="T12" authorId="0">
      <text>
        <r>
          <rPr>
            <b/>
            <u val="single"/>
            <sz val="9"/>
            <color indexed="10"/>
            <rFont val="Tahoma"/>
            <family val="2"/>
          </rPr>
          <t>23. KORAK:</t>
        </r>
        <r>
          <rPr>
            <b/>
            <sz val="9"/>
            <rFont val="Tahoma"/>
            <family val="2"/>
          </rPr>
          <t xml:space="preserve">
IZRAČUN ĆE BITI PRIKAZAN AKO JE RASPOLOŽIVI VOLUMEN SPREMNIKA 
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color indexed="10"/>
            <rFont val="Tahoma"/>
            <family val="2"/>
          </rPr>
          <t xml:space="preserve"> MANJI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>). IZRAČUN JE SA NEGATIVNIM PREDZNAKOM.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16. KORAK:</t>
        </r>
        <r>
          <rPr>
            <b/>
            <sz val="9"/>
            <rFont val="Tahoma"/>
            <family val="2"/>
          </rPr>
          <t xml:space="preserve">
POPIS TIPOVA SPREMNIKA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17. KORAK:</t>
        </r>
        <r>
          <rPr>
            <b/>
            <sz val="9"/>
            <rFont val="Tahoma"/>
            <family val="2"/>
          </rPr>
          <t xml:space="preserve">
POPIS KAPACITETA SPREMNIKA U LITRAMA ILI M3.
AKO U POPISU KAPACITETA SPREMNIKA NIJE NAVEDEN KAPACITET SPREMNIKA KOJEG JLS TRENUTNO IMA </t>
        </r>
        <r>
          <rPr>
            <b/>
            <sz val="9"/>
            <color indexed="10"/>
            <rFont val="Tahoma"/>
            <family val="2"/>
          </rPr>
          <t>JLS ĆE ISTI PRILAGODITI NA NAČIN DA ISKORISTI NAVEDENE KAPACITETE U LITRAMA ILI M3.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18. KORAK:</t>
        </r>
        <r>
          <rPr>
            <b/>
            <sz val="9"/>
            <rFont val="Tahoma"/>
            <family val="2"/>
          </rPr>
          <t xml:space="preserve">
SVI SPREMNICI IZ </t>
        </r>
        <r>
          <rPr>
            <b/>
            <u val="single"/>
            <sz val="9"/>
            <color indexed="10"/>
            <rFont val="Tahoma"/>
            <family val="2"/>
          </rPr>
          <t>17. KORAKA</t>
        </r>
        <r>
          <rPr>
            <b/>
            <sz val="9"/>
            <rFont val="Tahoma"/>
            <family val="2"/>
          </rPr>
          <t xml:space="preserve"> MORAJU BITI ISKAZANI U </t>
        </r>
        <r>
          <rPr>
            <b/>
            <sz val="9"/>
            <color indexed="10"/>
            <rFont val="Tahoma"/>
            <family val="2"/>
          </rPr>
          <t>M3</t>
        </r>
        <r>
          <rPr>
            <b/>
            <sz val="9"/>
            <rFont val="Tahoma"/>
            <family val="2"/>
          </rPr>
          <t xml:space="preserve">. </t>
        </r>
        <r>
          <rPr>
            <sz val="9"/>
            <rFont val="Tahoma"/>
            <family val="2"/>
          </rPr>
          <t xml:space="preserve">
</t>
        </r>
      </text>
    </comment>
    <comment ref="A47" authorId="1">
      <text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SLIJEDEĆE PODATKE:
- NAZIV NASELJA U SKLOPU JLS-a;
- BROJ STANOVNIKA UPISANOG NASELJA;
- BROJ KORISNIKA REGISTRIRANIH U SUSTAVU
  NADLEŽNOG KOMUNALACA (OBITELJSKE KUĆE);
- BROJ KORISNIKA REGISTRIRANIH U SUSTAVU
   NADLEŽNOG KOMUNALACA (VIŠESTAMBENI OBJEKTI)
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5a.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PODATAK O KOLIČINI ODVOJENO PRIKUPLJENOG PAPIRA U 2016. GODINI U TONAMA. 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5b. KORAK:</t>
        </r>
        <r>
          <rPr>
            <b/>
            <sz val="9"/>
            <rFont val="Tahoma"/>
            <family val="2"/>
          </rPr>
          <t xml:space="preserve">
IZRAČUN ODVOJENO PRIKUPLJENOG PAPIRA I PLASTIKE U 2016. GODINI U TONAMA KAO ZBROJ KOLIČINA ODVOJENO PRIKUPLJENOG PAPIRA (</t>
        </r>
        <r>
          <rPr>
            <b/>
            <u val="single"/>
            <sz val="9"/>
            <color indexed="10"/>
            <rFont val="Tahoma"/>
            <family val="2"/>
          </rPr>
          <t>5.KORAK</t>
        </r>
        <r>
          <rPr>
            <b/>
            <sz val="9"/>
            <rFont val="Tahoma"/>
            <family val="2"/>
          </rPr>
          <t>) I ODVOJENO PRIKUPLJENE PLASTIKE
(</t>
        </r>
        <r>
          <rPr>
            <b/>
            <u val="single"/>
            <sz val="9"/>
            <color indexed="10"/>
            <rFont val="Tahoma"/>
            <family val="2"/>
          </rPr>
          <t>5a. KORAK</t>
        </r>
        <r>
          <rPr>
            <b/>
            <sz val="9"/>
            <rFont val="Tahoma"/>
            <family val="2"/>
          </rPr>
          <t xml:space="preserve">). 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19.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PODATKE O BROJU SPREMNIKA SUKLADNO ISKAZANIM KAPACITETIMA SPREMNIKA IZ</t>
        </r>
        <r>
          <rPr>
            <b/>
            <u val="single"/>
            <sz val="9"/>
            <color indexed="10"/>
            <rFont val="Tahoma"/>
            <family val="2"/>
          </rPr>
          <t xml:space="preserve"> 17. KORAKA</t>
        </r>
        <r>
          <rPr>
            <b/>
            <sz val="9"/>
            <color indexed="10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20 KORAK:</t>
        </r>
        <r>
          <rPr>
            <b/>
            <sz val="9"/>
            <rFont val="Tahoma"/>
            <family val="2"/>
          </rPr>
          <t xml:space="preserve">
IZRAČUN KAPACITETA SPREMNIKA KAO UMNOŽAK KAPACITETA SPREMNIKA 
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(</t>
        </r>
        <r>
          <rPr>
            <b/>
            <u val="single"/>
            <sz val="9"/>
            <color indexed="10"/>
            <rFont val="Tahoma"/>
            <family val="2"/>
          </rPr>
          <t>19.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26. KORAK  - ZADNJI KORAK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 xml:space="preserve">UNOSI PODATKE O POTREBNOM BROJU SPREMNIKA SUKLADNO ISKAZANIM KAPACITETIMA SPREMNIKA IZ </t>
        </r>
        <r>
          <rPr>
            <b/>
            <u val="single"/>
            <sz val="9"/>
            <color indexed="10"/>
            <rFont val="Tahoma"/>
            <family val="2"/>
          </rPr>
          <t>18. KORAKA.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u val="single"/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UNOSOM PODATAKA O BROJU SPREMNIKA AUTOMATSKI SE RAČUNAJU POTREBNI KAPACITETI SPREMNIKA PREMA BROJU SPREMNIKA  
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).
KADA POTREBNI KAPACITET SPREMNIKA 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 DOSEGNE POTREBNU VRIJEDNODT IZ MANJKA KAPACITETA SPREMNIKA
(</t>
        </r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rFont val="Tahoma"/>
            <family val="2"/>
          </rPr>
          <t xml:space="preserve">) INDIKATOR DOVOLJNE KOLIČINE ĆE SE PRIBLIŽITI VRIJEDNOSTI "0" I BTI ĆE ZELENO OBOJAN, </t>
        </r>
        <r>
          <rPr>
            <b/>
            <u val="single"/>
            <sz val="9"/>
            <color indexed="10"/>
            <rFont val="Tahoma"/>
            <family val="2"/>
          </rPr>
          <t xml:space="preserve">ODNOSNO DOBIVEN JE POTREBAN BROJ SPREMNIKA KOJI ĆE ZADOVOLJITI POTREBAN VOLUMEN SPREMNIKA KOJE TREBA NABAVITI 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25. KORAK:</t>
        </r>
        <r>
          <rPr>
            <b/>
            <sz val="9"/>
            <rFont val="Tahoma"/>
            <family val="2"/>
          </rPr>
          <t xml:space="preserve">
IZRAČUN KAPACITETA SPREMNIKA KAO UMNOŽAK KAPACITETA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
(</t>
        </r>
        <r>
          <rPr>
            <b/>
            <u val="single"/>
            <sz val="9"/>
            <color indexed="10"/>
            <rFont val="Tahoma"/>
            <family val="2"/>
          </rPr>
          <t>26. KORAK</t>
        </r>
        <r>
          <rPr>
            <b/>
            <u val="single"/>
            <sz val="9"/>
            <rFont val="Tahoma"/>
            <family val="2"/>
          </rPr>
          <t>).</t>
        </r>
        <r>
          <rPr>
            <sz val="9"/>
            <rFont val="Tahoma"/>
            <family val="2"/>
          </rPr>
          <t xml:space="preserve">
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IZNOS SE SA POZITIVNIM PREDZNAKOM AUTOMATSKI UPISUJE IZ </t>
        </r>
        <r>
          <rPr>
            <b/>
            <u val="single"/>
            <sz val="9"/>
            <color indexed="10"/>
            <rFont val="Tahoma"/>
            <family val="2"/>
          </rPr>
          <t>23. KORAKA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I29" authorId="0">
      <text>
        <r>
          <rPr>
            <b/>
            <sz val="9"/>
            <color indexed="17"/>
            <rFont val="Tahoma"/>
            <family val="2"/>
          </rPr>
          <t xml:space="preserve">
INDIKATOR DOSEGNUTE KOLIČINE</t>
        </r>
        <r>
          <rPr>
            <sz val="9"/>
            <rFont val="Tahoma"/>
            <family val="2"/>
          </rPr>
          <t xml:space="preserve">
</t>
        </r>
      </text>
    </comment>
    <comment ref="J26" authorId="1">
      <text>
        <r>
          <rPr>
            <b/>
            <sz val="9"/>
            <color indexed="10"/>
            <rFont val="Tahoma"/>
            <family val="2"/>
          </rPr>
          <t>60%</t>
        </r>
        <r>
          <rPr>
            <b/>
            <sz val="9"/>
            <rFont val="Tahoma"/>
            <family val="2"/>
          </rPr>
          <t xml:space="preserve"> VRIJEDNOSTI MINIMALNO POTREBNOG VOLUMENA SPREMNIKA PREDSTAVLJA MINIMALNU VRIJEDNOST ZA PRIJAVU PO OVOJ VRSTI OTPADA -</t>
        </r>
        <r>
          <rPr>
            <b/>
            <sz val="9"/>
            <color indexed="10"/>
            <rFont val="Tahoma"/>
            <family val="2"/>
          </rPr>
          <t xml:space="preserve"> VIDI 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color indexed="10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<sst xmlns="http://schemas.openxmlformats.org/spreadsheetml/2006/main" count="728" uniqueCount="213">
  <si>
    <t>STAKLO</t>
  </si>
  <si>
    <t>t</t>
  </si>
  <si>
    <t>kg</t>
  </si>
  <si>
    <t>%</t>
  </si>
  <si>
    <t>kg/m3</t>
  </si>
  <si>
    <t>m3</t>
  </si>
  <si>
    <t>(1)</t>
  </si>
  <si>
    <t>(3)</t>
  </si>
  <si>
    <t>(5)</t>
  </si>
  <si>
    <t>Višak kapaciteta spremnika</t>
  </si>
  <si>
    <t>Manjak kapaciteta spremnika</t>
  </si>
  <si>
    <t>KANTE</t>
  </si>
  <si>
    <t>KONTEJNERI</t>
  </si>
  <si>
    <t>1100 L</t>
  </si>
  <si>
    <t>120 L</t>
  </si>
  <si>
    <t>240 L</t>
  </si>
  <si>
    <t>Broj spremnika</t>
  </si>
  <si>
    <t>Kapaciteti spremnika</t>
  </si>
  <si>
    <t>RASPOLOŽIVO</t>
  </si>
  <si>
    <t>Tip spremnika</t>
  </si>
  <si>
    <t>kom</t>
  </si>
  <si>
    <t>770 L</t>
  </si>
  <si>
    <t>(2)=(1)*1000</t>
  </si>
  <si>
    <t>(4)=(2)*(3)</t>
  </si>
  <si>
    <t>Godišni broj pražnjenja spremnika</t>
  </si>
  <si>
    <t>Minimalni potrebni volumen spremnika</t>
  </si>
  <si>
    <t>Faktor ispunjenosti spremnika</t>
  </si>
  <si>
    <t>Minimalni potrebni volumen spremnika (uključen koef. isp.)</t>
  </si>
  <si>
    <t>(19)</t>
  </si>
  <si>
    <t>(20)</t>
  </si>
  <si>
    <t>(21)</t>
  </si>
  <si>
    <t>Raspoloživi volumen spremnika</t>
  </si>
  <si>
    <t>L ili m3</t>
  </si>
  <si>
    <t>Kapaciteti spremnika prema broju spremnika</t>
  </si>
  <si>
    <t>Potreban broj spremnika</t>
  </si>
  <si>
    <t>IZRAČUN MINIMALNOG POTREBNOG VOLUMENA SPREMNIKA ZA ODVOJENO PRIKUPLJANJE STAKLA</t>
  </si>
  <si>
    <t>Količina STAKLA u MKO</t>
  </si>
  <si>
    <t>Udio STAKLA u MKO</t>
  </si>
  <si>
    <t>Ukupna količina STAKLA</t>
  </si>
  <si>
    <t>Minimalna godišnja masa STAKLA</t>
  </si>
  <si>
    <t>Gustoća STAKLA</t>
  </si>
  <si>
    <t>Minimalni godišnji volumen STAKLA</t>
  </si>
  <si>
    <t>Udio PAPIRA u MKO</t>
  </si>
  <si>
    <t>Količina PAPIRA u MKO</t>
  </si>
  <si>
    <t>Ukupna količina PAPIRA</t>
  </si>
  <si>
    <t>Minimalna godišnja masa PAPIRA</t>
  </si>
  <si>
    <t>Minimalni godišnji volumen PAPIRA</t>
  </si>
  <si>
    <t>Gustoća PAPIRA</t>
  </si>
  <si>
    <t>POTREBNO OSIGURATI</t>
  </si>
  <si>
    <t>IZRAČUN MINIMALNOG POTREBNOG VOLUMENA SPREMNIKA ZA ODVOJENO PRIKUPLJANJE PLASTIKE</t>
  </si>
  <si>
    <t>PLASTIKA</t>
  </si>
  <si>
    <t>Udio PLASTIKE u MKO</t>
  </si>
  <si>
    <t>Količina PLASTIKE u MKO</t>
  </si>
  <si>
    <t>Ukupna količina PLASTIKE</t>
  </si>
  <si>
    <t>Minimalna godišnja masa PLASTIKE</t>
  </si>
  <si>
    <t>Minimalni godišnji volumen PLASTIKE</t>
  </si>
  <si>
    <t>Potrebni kapaciteti spremnika prema broju spremnika</t>
  </si>
  <si>
    <t>(6)=(5)*1000</t>
  </si>
  <si>
    <t>(7)=(4)+(6)</t>
  </si>
  <si>
    <t>(8)</t>
  </si>
  <si>
    <t>(9)=(7)*(8)</t>
  </si>
  <si>
    <t>(10)</t>
  </si>
  <si>
    <t>(11)=(9)/(10)</t>
  </si>
  <si>
    <t>(12)</t>
  </si>
  <si>
    <t>(13)=(11)/(12)</t>
  </si>
  <si>
    <t>(14)</t>
  </si>
  <si>
    <t>(15)=(13)/(14)</t>
  </si>
  <si>
    <t>(17)=(16)&gt;(15)</t>
  </si>
  <si>
    <t>(18)=(16)&lt;(15)</t>
  </si>
  <si>
    <t>(22)</t>
  </si>
  <si>
    <t>(23)=(21)*(22)</t>
  </si>
  <si>
    <t>(24)</t>
  </si>
  <si>
    <t>(25)=(21)*(24)</t>
  </si>
  <si>
    <t>(16)=(23)</t>
  </si>
  <si>
    <t>UKUPNO</t>
  </si>
  <si>
    <t>NAZIV NASELJA U SKLOPU JLS</t>
  </si>
  <si>
    <t>BROJ STANOVNIKA</t>
  </si>
  <si>
    <t>BROJ KORISNIKA  REGISTRIRANIH U SUSTAVU KOMUNALCA
(OBITLJSKE KUĆE)</t>
  </si>
  <si>
    <t>BROJ KORISNIKA  REGISTRIRANIH U SUSTAVU KOMUNALCA
(VIŠESTAMBENI OBJEKTI)</t>
  </si>
  <si>
    <t>PODACI O BROJU STANOVNIKA I BROJU KORISNIKA KOD JLS</t>
  </si>
  <si>
    <t>IZRAČUN MINIMALNOG POTREBNOG VOLUMENA SPREMNIKA ZA ODVOJENO PRIKUPLJANJE BIOOTPADA</t>
  </si>
  <si>
    <t>BIOOTPAD</t>
  </si>
  <si>
    <t>Udio BIOOTPADA u MKO</t>
  </si>
  <si>
    <t>Količina BIOOTPADA u MKO</t>
  </si>
  <si>
    <t>Ukupna količina BIOOTPADA</t>
  </si>
  <si>
    <t>Godišnji koeficijent za BIOOTPAD</t>
  </si>
  <si>
    <t>Minimalna godišnja masa BIOOTPADA</t>
  </si>
  <si>
    <t>Gustoća BIOOTPADA</t>
  </si>
  <si>
    <t>Minimalni godišnji volumen BIOOTPADA</t>
  </si>
  <si>
    <t>IZRAČUN MINIMALNOG POTREBNOG VOLUMENA SPREMNIKA ZA ODVOJENO PRIKUPLJANJE TEKSTILA</t>
  </si>
  <si>
    <t>TEKSTIL</t>
  </si>
  <si>
    <t>Udio TEKSTILA u MKO</t>
  </si>
  <si>
    <t>Količina TEKSTILA u MKO</t>
  </si>
  <si>
    <t>Ukupna količina TEKSTILA</t>
  </si>
  <si>
    <t>Minimalna godišnja masa TEKSTILA</t>
  </si>
  <si>
    <t>Gustoća TEKSTILA</t>
  </si>
  <si>
    <t>Minimalni godišnji volumen TEKSTILA</t>
  </si>
  <si>
    <t>Cilj u odvojenom prikupljanju PAPIRA do 2022. godine</t>
  </si>
  <si>
    <t>Cilj u odvojenom prikupljanju STAKLA do 2022. godine</t>
  </si>
  <si>
    <t>Cilj u odvojenom prikupljanju PLASTIKE do 2022. godine</t>
  </si>
  <si>
    <t>VRTNI KOMPOSTERI</t>
  </si>
  <si>
    <t>Cilj u odvojenom prikupljanju TEKSTILA do 2022. godine</t>
  </si>
  <si>
    <t xml:space="preserve">Faktor čistoće sakupljenog plastičnog otpada </t>
  </si>
  <si>
    <t>(11a)</t>
  </si>
  <si>
    <t>Minimalni godišnji volumen PLASTIKE
(uključen koef. čistoće)</t>
  </si>
  <si>
    <t>(11b)=(11)/(11a)</t>
  </si>
  <si>
    <t>"ZVONA"</t>
  </si>
  <si>
    <t>360 L</t>
  </si>
  <si>
    <t>ZAPREMINA SPREMNIKA</t>
  </si>
  <si>
    <t>(kom)</t>
  </si>
  <si>
    <t>KONTEJNER</t>
  </si>
  <si>
    <t>1,5 m3</t>
  </si>
  <si>
    <t>1,0 m3</t>
  </si>
  <si>
    <t>HDPE</t>
  </si>
  <si>
    <t>METALNI</t>
  </si>
  <si>
    <t>POLIETILEN</t>
  </si>
  <si>
    <t>X</t>
  </si>
  <si>
    <t>UKUPNO / 
ZAPREMINI SPREMNIKA</t>
  </si>
  <si>
    <t>Mogućnost odabira - označiti sa "X"</t>
  </si>
  <si>
    <t>ISKAZ INTERESA JLS ZA NABAVU SPREMNIKA ZA ODVOJENO PRIKUPLJANJE OTPADA</t>
  </si>
  <si>
    <t>REKAPITULACIJA</t>
  </si>
  <si>
    <t>Materijal izrade - HDPE</t>
  </si>
  <si>
    <t>Jamstvo - 5 godina</t>
  </si>
  <si>
    <t>Materijal izrade - HDPE, METALNI</t>
  </si>
  <si>
    <t>Materijal izrade - METALNI</t>
  </si>
  <si>
    <t>POLIESTERSKI LAMINAT</t>
  </si>
  <si>
    <t>Ručka za otvaranje</t>
  </si>
  <si>
    <t>Bravica za zaključavanje</t>
  </si>
  <si>
    <t>80 L</t>
  </si>
  <si>
    <t xml:space="preserve"> do 300 L</t>
  </si>
  <si>
    <t xml:space="preserve"> do 400 L</t>
  </si>
  <si>
    <t>do 200 L</t>
  </si>
  <si>
    <t>SPREMNICI - KANTE
80 L, 120 L, 240 L, 360 L</t>
  </si>
  <si>
    <t>SPREMNICI - KONTEJNERI
 770 L, 1100 L</t>
  </si>
  <si>
    <t>Boja: siva</t>
  </si>
  <si>
    <t>TEHNIČKE KARAKTERISTIKE SPREMNIKA</t>
  </si>
  <si>
    <t xml:space="preserve"> od 2 do 2,5 m3</t>
  </si>
  <si>
    <t>od 2,5 do 3,2 m3</t>
  </si>
  <si>
    <t>SPREMNICI - "ZVONA"
od 2 do 2,5 m³ i od 2,5 do 3 m³</t>
  </si>
  <si>
    <t>SPREMNICI
 1 m³, 1,5 m³</t>
  </si>
  <si>
    <r>
      <t>2 m</t>
    </r>
    <r>
      <rPr>
        <sz val="11"/>
        <color indexed="8"/>
        <rFont val="Calibri"/>
        <family val="2"/>
      </rPr>
      <t>³</t>
    </r>
  </si>
  <si>
    <r>
      <t>3 m</t>
    </r>
    <r>
      <rPr>
        <sz val="11"/>
        <color indexed="8"/>
        <rFont val="Calibri"/>
        <family val="2"/>
      </rPr>
      <t>³</t>
    </r>
  </si>
  <si>
    <t>1 m³</t>
  </si>
  <si>
    <t>1,5 m³</t>
  </si>
  <si>
    <t>IZRAČUN MINIMALNOG POTREBNOG VOLUMENA SPREMNIKA ZA ODVOJENO PRIKUPLJANJE PAPIRA/KARTONA</t>
  </si>
  <si>
    <t>PAPIR/KARTON</t>
  </si>
  <si>
    <t xml:space="preserve">ŽUPANIJA: </t>
  </si>
  <si>
    <r>
      <rPr>
        <b/>
        <sz val="12"/>
        <color indexed="8"/>
        <rFont val="Calibri"/>
        <family val="2"/>
      </rPr>
      <t>JLS:</t>
    </r>
    <r>
      <rPr>
        <sz val="12"/>
        <color indexed="8"/>
        <rFont val="Calibri"/>
        <family val="2"/>
      </rPr>
      <t xml:space="preserve"> </t>
    </r>
  </si>
  <si>
    <r>
      <rPr>
        <b/>
        <sz val="12"/>
        <color indexed="8"/>
        <rFont val="Calibri"/>
        <family val="2"/>
      </rPr>
      <t>JLS:</t>
    </r>
    <r>
      <rPr>
        <sz val="12"/>
        <color indexed="8"/>
        <rFont val="Calibri"/>
        <family val="2"/>
      </rPr>
      <t xml:space="preserve"> </t>
    </r>
  </si>
  <si>
    <t xml:space="preserve">DATUM: </t>
  </si>
  <si>
    <t>Veza između tijela posude i poklopca osigurana u minimalno: 2 (dvije) točke</t>
  </si>
  <si>
    <t>Kotači: -2 (dva) okretna od pune gume minimalnog promjera 200 mm</t>
  </si>
  <si>
    <t>Vruće cinčana osovina sa konusnim prihvatima za kotače izrađena iz čelika ili jednakovrijedna</t>
  </si>
  <si>
    <t>Spremnici su otporni na: 
-UV zračenje; 
-Niske i visoke temperature 
od -40° do +80°C</t>
  </si>
  <si>
    <r>
      <t xml:space="preserve">Boja spremnika i i poklopca </t>
    </r>
    <r>
      <rPr>
        <sz val="10"/>
        <color indexed="10"/>
        <rFont val="Calibri"/>
        <family val="2"/>
      </rPr>
      <t>**vidi opća napomena</t>
    </r>
  </si>
  <si>
    <t>Ugrađeno ležište za čip (RFID)</t>
  </si>
  <si>
    <t>Mogućnost pražnjenje spremnika, automatom za pražnjenje spremnika na kamionu smećaru (izvrtanjem spremnika)</t>
  </si>
  <si>
    <t>Poklopac:
-klizni (polukružni ili ravni);
-metalni ili plastični (HDPE);
-otporan na deformacije, lomove i savijanje;
-gumiran sa prednje strane tako da poklopac dobro prijanja i spriječava širenje neugodnih mirisa od otpada</t>
  </si>
  <si>
    <t>Kotači: -4 (četiri) okretna od pune gume minimalnog promjera 200 mm, dva sa kočnicom, dva bez kočnice</t>
  </si>
  <si>
    <t>Otvor u spremniku sa čepom za ispuštanje tekućine</t>
  </si>
  <si>
    <r>
      <t xml:space="preserve">Boja spremnika i i poklopca </t>
    </r>
    <r>
      <rPr>
        <sz val="10"/>
        <color indexed="10"/>
        <rFont val="Calibri"/>
        <family val="2"/>
      </rPr>
      <t>***vidi opća napomena</t>
    </r>
  </si>
  <si>
    <t>Spremnici su otporni na: 
-UV zračenje; 
-Niske i visoke temperature od -40° do +80°C</t>
  </si>
  <si>
    <r>
      <t xml:space="preserve">Boja spremnika </t>
    </r>
    <r>
      <rPr>
        <sz val="10"/>
        <color indexed="10"/>
        <rFont val="Calibri"/>
        <family val="2"/>
      </rPr>
      <t>****vidi opća napomena</t>
    </r>
  </si>
  <si>
    <r>
      <t xml:space="preserve">Označavanje spremnika </t>
    </r>
    <r>
      <rPr>
        <sz val="10"/>
        <color indexed="10"/>
        <rFont val="Calibri"/>
        <family val="2"/>
      </rPr>
      <t>*vidi opća napomena</t>
    </r>
  </si>
  <si>
    <t>Materijal izrade - POLIESTERSKI LAMINAT, METALNI</t>
  </si>
  <si>
    <t>Mehanizam za pražnjenje spremnika</t>
  </si>
  <si>
    <t>Opće napomene:</t>
  </si>
  <si>
    <t xml:space="preserve">Poklopac s rukohvatima otporan na deformacije, lomove i savijanje;
</t>
  </si>
  <si>
    <t>Materijal izrade - POLIETILEN, POLIPROPILEN</t>
  </si>
  <si>
    <t>KOMPOSTERI</t>
  </si>
  <si>
    <t>SPREMNICI - KOMPOSTERI
 do 200 L, do 300 L, do 400 L</t>
  </si>
  <si>
    <r>
      <rPr>
        <sz val="10"/>
        <color indexed="10"/>
        <rFont val="Calibri"/>
        <family val="2"/>
      </rPr>
      <t>*</t>
    </r>
    <r>
      <rPr>
        <sz val="10"/>
        <color indexed="8"/>
        <rFont val="Calibri"/>
        <family val="2"/>
      </rPr>
      <t xml:space="preserve">Označavanje spremnika
-Grafička priprema 
(format A5 za spremnike-kante 80L, 120L, 240L, 360L i kompostere, a za ostale spremnike format A4) - prilog javnom pozivu
-Sitotisak ili vrući tisak </t>
    </r>
  </si>
  <si>
    <r>
      <rPr>
        <sz val="10"/>
        <color indexed="10"/>
        <rFont val="Calibri"/>
        <family val="2"/>
      </rPr>
      <t>****</t>
    </r>
    <r>
      <rPr>
        <sz val="10"/>
        <color indexed="8"/>
        <rFont val="Calibri"/>
        <family val="2"/>
      </rPr>
      <t xml:space="preserve">Boja spremnika - "ZVONA" 
(od 2 do 2,5 m³ i od 2,5 do 3 m³)
- tijelo spremnika u boji prema vrsti otpada koji se prikuplja </t>
    </r>
  </si>
  <si>
    <t>Odvojeno prikupljeno PAPIRA u 2016. godini</t>
  </si>
  <si>
    <t>Masa MKO prikupljenog u 2016. godini</t>
  </si>
  <si>
    <t>Odvojeno prikupljeno STAKLA u 2016. godini</t>
  </si>
  <si>
    <t>Odvojeno prikupljeno PLASTIKE u 2016. godini</t>
  </si>
  <si>
    <t>Odvojeno prikupljeno BIOOTPADA u 2016. godini</t>
  </si>
  <si>
    <t>Odvojeno prikupljeno TEKSTILA u 2016. godini</t>
  </si>
  <si>
    <t>Gustoća 
PLASTIKE</t>
  </si>
  <si>
    <t>POLIPROPILEN</t>
  </si>
  <si>
    <t>(2)</t>
  </si>
  <si>
    <t>(4)</t>
  </si>
  <si>
    <t>(5)=(3)*(4)</t>
  </si>
  <si>
    <t>(6)</t>
  </si>
  <si>
    <t>(7)=(3)*(6)</t>
  </si>
  <si>
    <t>BROJ KORISNIKA  REGISTRIRANIH U SUSTAVU KOMUNALCA
(OBITLJSKE KUĆE S OKUĆNICOM KOJI ĆE KORISTITI KOMPOSTERE)</t>
  </si>
  <si>
    <t>IZRAČUN MINIMALNOG POTREBNOG VOLUMENA SPREMNIKA ZA ODVOJENO PRIKUPLJANJE KOMPOSTA - KOMPOSTERI</t>
  </si>
  <si>
    <t xml:space="preserve">Poklopac s rukohvatima otporan na deformacije, lomove i savijanje;
Brtva radi spriječavanja širenja neugodnih mirisa od otpada na spremnicima za biootpad (80 L, 120 L, 240 L i 360 L)  </t>
  </si>
  <si>
    <t>IZRAČUN MINIMALNOG POTREBNOG VOLUMENA SPREMNIKA ZA ODVOJENO PRIKUPLJANJE RECIKLABILNOG OTPADA PAPIRA/KARTONA I PLASTIKE</t>
  </si>
  <si>
    <t>RECIKLABILNI OTPAD PAPIR/KARTON I PLASTIKA</t>
  </si>
  <si>
    <t>Udio PAPIRA i PLASTIKE u MKO</t>
  </si>
  <si>
    <t>Količina PAPIRA i PLASTIKE u MKO</t>
  </si>
  <si>
    <t>(5a)</t>
  </si>
  <si>
    <t>(5b)=(5)+(5a)</t>
  </si>
  <si>
    <t>(6)=(5b)*1000</t>
  </si>
  <si>
    <t>Odvojeno prikupljenog PAPIRA i PLASTIKE 
u 2016. godini</t>
  </si>
  <si>
    <t>Odvojeno prikupljeno PAPIRA i PLASTIKE 
u 2016. godini</t>
  </si>
  <si>
    <t>Ukupna količina PAPIRA i PLASTIKE</t>
  </si>
  <si>
    <t>Cilj u odvojenom prikupljanju PAPIRA i PLASTIKE do 2022. godine</t>
  </si>
  <si>
    <t>Minimalna godišnja masa PAPIRA i PLASTIKE</t>
  </si>
  <si>
    <t xml:space="preserve">Gustoća 
PAPIRA i PLASTIKE </t>
  </si>
  <si>
    <t>Minimalni godišnji volumen PAPIRA i PLASTIKE</t>
  </si>
  <si>
    <t>RECIKLABILNI</t>
  </si>
  <si>
    <r>
      <rPr>
        <sz val="10"/>
        <color indexed="10"/>
        <rFont val="Calibri"/>
        <family val="2"/>
      </rPr>
      <t>**</t>
    </r>
    <r>
      <rPr>
        <sz val="10"/>
        <color indexed="8"/>
        <rFont val="Calibri"/>
        <family val="2"/>
      </rPr>
      <t>Boja spremnika - kanti 
(80 L, 120 L, 240 L, 360 L)
- tijelo spremnika i poklopac u boji prema vrsti otpada koji se prikuplja
- za reciklabilni otpad tijelo spremnika zelene boje, a poklopac narančaste boje (120 L, 240 L , 360 L)</t>
    </r>
  </si>
  <si>
    <t>do 200 L=80L</t>
  </si>
  <si>
    <t>do 300 L=120l</t>
  </si>
  <si>
    <t>do 400 L=240l</t>
  </si>
  <si>
    <r>
      <t xml:space="preserve">NAPOMENA: 
</t>
    </r>
    <r>
      <rPr>
        <b/>
        <sz val="11"/>
        <rFont val="Calibri"/>
        <family val="2"/>
      </rPr>
      <t xml:space="preserve">IZRAČUN MINIMALNO POTREBNOG VOLUMENA SPREMNIKA ZA ODVOJENO PRIKUPLJANJE RECIKLABILNOG OTPADA NAMIJENJEN JE ISKLJUČIVO ONIM </t>
    </r>
    <r>
      <rPr>
        <b/>
        <sz val="11"/>
        <color indexed="10"/>
        <rFont val="Calibri"/>
        <family val="2"/>
      </rPr>
      <t>JLS</t>
    </r>
    <r>
      <rPr>
        <b/>
        <sz val="11"/>
        <rFont val="Calibri"/>
        <family val="2"/>
      </rPr>
      <t xml:space="preserve"> KOJI SVOJ SUSTAV ODVOJENOG PRIKUPLJANJA OTPADA BAZIRAJU PUTEM SPREMNIKA U KOJIMA SE PRIKUPLJA RECIKLABILNI OTPAD</t>
    </r>
  </si>
  <si>
    <r>
      <rPr>
        <b/>
        <sz val="11"/>
        <color indexed="10"/>
        <rFont val="Calibri"/>
        <family val="2"/>
      </rPr>
      <t>NAPOMENA:</t>
    </r>
    <r>
      <rPr>
        <sz val="11"/>
        <color indexed="8"/>
        <rFont val="Calibri"/>
        <family val="2"/>
      </rPr>
      <t xml:space="preserve"> 
Volumen kompostera prikazuje se kao ekvivalent spremnika i to komposter zapremine </t>
    </r>
    <r>
      <rPr>
        <sz val="11"/>
        <color indexed="10"/>
        <rFont val="Calibri"/>
        <family val="2"/>
      </rPr>
      <t>do 200 litara</t>
    </r>
    <r>
      <rPr>
        <sz val="11"/>
        <color indexed="8"/>
        <rFont val="Calibri"/>
        <family val="2"/>
      </rPr>
      <t xml:space="preserve"> izjednačen je sa spremnikom za biootpad zapremine </t>
    </r>
    <r>
      <rPr>
        <sz val="11"/>
        <color indexed="10"/>
        <rFont val="Calibri"/>
        <family val="2"/>
      </rPr>
      <t>80 litara</t>
    </r>
    <r>
      <rPr>
        <sz val="11"/>
        <color indexed="8"/>
        <rFont val="Calibri"/>
        <family val="2"/>
      </rPr>
      <t xml:space="preserve">,  komposter zapremine </t>
    </r>
    <r>
      <rPr>
        <sz val="11"/>
        <color indexed="10"/>
        <rFont val="Calibri"/>
        <family val="2"/>
      </rPr>
      <t>do 300 litara</t>
    </r>
    <r>
      <rPr>
        <sz val="11"/>
        <color indexed="8"/>
        <rFont val="Calibri"/>
        <family val="2"/>
      </rPr>
      <t xml:space="preserve"> izjednačen je sa spremnikom za biootpad zapremine</t>
    </r>
    <r>
      <rPr>
        <sz val="11"/>
        <color indexed="10"/>
        <rFont val="Calibri"/>
        <family val="2"/>
      </rPr>
      <t xml:space="preserve"> 120 litara</t>
    </r>
    <r>
      <rPr>
        <sz val="11"/>
        <color indexed="8"/>
        <rFont val="Calibri"/>
        <family val="2"/>
      </rPr>
      <t xml:space="preserve">,  komposter zapremine do </t>
    </r>
    <r>
      <rPr>
        <sz val="11"/>
        <color indexed="10"/>
        <rFont val="Calibri"/>
        <family val="2"/>
      </rPr>
      <t>400 litara</t>
    </r>
    <r>
      <rPr>
        <sz val="11"/>
        <color indexed="8"/>
        <rFont val="Calibri"/>
        <family val="2"/>
      </rPr>
      <t xml:space="preserve"> izjednačen je sa spremnikom za biootpad zapremine</t>
    </r>
    <r>
      <rPr>
        <sz val="11"/>
        <color indexed="10"/>
        <rFont val="Calibri"/>
        <family val="2"/>
      </rPr>
      <t xml:space="preserve"> 240 litara</t>
    </r>
    <r>
      <rPr>
        <sz val="11"/>
        <color indexed="8"/>
        <rFont val="Calibri"/>
        <family val="2"/>
      </rPr>
      <t xml:space="preserve">. Broj odvoza se ne mijenja, ali za faktor ispunjenosti je otvorena mogućnost odabira na niže (novi raspon faktora ispunjenosti je od </t>
    </r>
    <r>
      <rPr>
        <sz val="11"/>
        <color indexed="10"/>
        <rFont val="Calibri"/>
        <family val="2"/>
      </rPr>
      <t>20%-100%</t>
    </r>
    <r>
      <rPr>
        <sz val="11"/>
        <color indexed="8"/>
        <rFont val="Calibri"/>
        <family val="2"/>
      </rPr>
      <t>).</t>
    </r>
  </si>
  <si>
    <t>UKUPNO SPREMNICI ZA BIOOTPAD I KOMPOSTERI</t>
  </si>
  <si>
    <r>
      <rPr>
        <sz val="10"/>
        <color indexed="10"/>
        <rFont val="Calibri"/>
        <family val="2"/>
      </rPr>
      <t>***</t>
    </r>
    <r>
      <rPr>
        <sz val="10"/>
        <color indexed="8"/>
        <rFont val="Calibri"/>
        <family val="2"/>
      </rPr>
      <t xml:space="preserve">Boja spremnika - kontejneri
(770 L, 1100 L)
- HDPE kontejneri - tijelo kontejnera i poklopac u boji prema vrsti otpada koji se prikuplja 
- METALNI kontejneri - tijelo kontejnera pocinčano i poklopac u boji prema vrsti otpada koji se prikuplja
- za reciklabilni otpad tijelo spremnika zelene boje, a poklopac narančaste boje (770 L, 1100 L ) </t>
    </r>
  </si>
  <si>
    <t>Boja: smeđa, zelena ili crna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</si>
</sst>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  <numFmt numFmtId="177" formatCode="#,##0.000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u val="single"/>
      <sz val="9"/>
      <color indexed="10"/>
      <name val="Tahoma"/>
      <family val="2"/>
    </font>
    <font>
      <b/>
      <u val="single"/>
      <sz val="9"/>
      <name val="Tahoma"/>
      <family val="2"/>
    </font>
    <font>
      <b/>
      <sz val="9"/>
      <color indexed="17"/>
      <name val="Tahoma"/>
      <family val="2"/>
    </font>
    <font>
      <sz val="10"/>
      <color indexed="10"/>
      <name val="Calibri"/>
      <family val="2"/>
    </font>
    <font>
      <b/>
      <sz val="10"/>
      <name val="Cambria"/>
      <family val="1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3">
    <xf numFmtId="0" fontId="0" fillId="0" borderId="0" xfId="0" applyFont="1" applyAlignment="1">
      <alignment/>
    </xf>
    <xf numFmtId="3" fontId="0" fillId="0" borderId="10" xfId="0" applyNumberFormat="1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5" fillId="33" borderId="1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/>
      <protection locked="0"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5" borderId="23" xfId="0" applyFont="1" applyFill="1" applyBorder="1" applyAlignment="1" applyProtection="1">
      <alignment horizontal="center" vertical="center"/>
      <protection locked="0"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0" fontId="0" fillId="36" borderId="22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vertical="top" wrapText="1"/>
      <protection locked="0"/>
    </xf>
    <xf numFmtId="3" fontId="0" fillId="0" borderId="24" xfId="0" applyNumberFormat="1" applyFont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1" fontId="0" fillId="0" borderId="27" xfId="0" applyNumberFormat="1" applyFont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/>
      <protection locked="0"/>
    </xf>
    <xf numFmtId="0" fontId="55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3" fontId="0" fillId="0" borderId="35" xfId="0" applyNumberFormat="1" applyFont="1" applyBorder="1" applyAlignment="1" applyProtection="1">
      <alignment horizontal="center"/>
      <protection/>
    </xf>
    <xf numFmtId="3" fontId="0" fillId="0" borderId="36" xfId="0" applyNumberFormat="1" applyFont="1" applyBorder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37" xfId="0" applyNumberFormat="1" applyFont="1" applyBorder="1" applyAlignment="1" applyProtection="1">
      <alignment/>
      <protection/>
    </xf>
    <xf numFmtId="10" fontId="0" fillId="0" borderId="24" xfId="0" applyNumberFormat="1" applyFont="1" applyBorder="1" applyAlignment="1" applyProtection="1">
      <alignment horizontal="center"/>
      <protection/>
    </xf>
    <xf numFmtId="4" fontId="0" fillId="0" borderId="24" xfId="0" applyNumberFormat="1" applyFont="1" applyBorder="1" applyAlignment="1" applyProtection="1">
      <alignment/>
      <protection/>
    </xf>
    <xf numFmtId="4" fontId="31" fillId="0" borderId="24" xfId="0" applyNumberFormat="1" applyFont="1" applyFill="1" applyBorder="1" applyAlignment="1" applyProtection="1">
      <alignment/>
      <protection/>
    </xf>
    <xf numFmtId="9" fontId="31" fillId="0" borderId="24" xfId="0" applyNumberFormat="1" applyFont="1" applyFill="1" applyBorder="1" applyAlignment="1" applyProtection="1">
      <alignment horizontal="center"/>
      <protection/>
    </xf>
    <xf numFmtId="4" fontId="0" fillId="0" borderId="24" xfId="0" applyNumberFormat="1" applyFont="1" applyBorder="1" applyAlignment="1" applyProtection="1">
      <alignment horizontal="right"/>
      <protection/>
    </xf>
    <xf numFmtId="4" fontId="0" fillId="0" borderId="24" xfId="0" applyNumberFormat="1" applyFont="1" applyBorder="1" applyAlignment="1" applyProtection="1">
      <alignment horizontal="center"/>
      <protection/>
    </xf>
    <xf numFmtId="4" fontId="58" fillId="36" borderId="34" xfId="0" applyNumberFormat="1" applyFont="1" applyFill="1" applyBorder="1" applyAlignment="1" applyProtection="1">
      <alignment/>
      <protection/>
    </xf>
    <xf numFmtId="4" fontId="58" fillId="0" borderId="38" xfId="0" applyNumberFormat="1" applyFont="1" applyFill="1" applyBorder="1" applyAlignment="1" applyProtection="1">
      <alignment/>
      <protection/>
    </xf>
    <xf numFmtId="4" fontId="32" fillId="0" borderId="24" xfId="0" applyNumberFormat="1" applyFont="1" applyBorder="1" applyAlignment="1" applyProtection="1">
      <alignment horizontal="right" wrapText="1"/>
      <protection/>
    </xf>
    <xf numFmtId="4" fontId="14" fillId="0" borderId="24" xfId="0" applyNumberFormat="1" applyFont="1" applyBorder="1" applyAlignment="1" applyProtection="1">
      <alignment horizontal="right" wrapText="1"/>
      <protection/>
    </xf>
    <xf numFmtId="0" fontId="0" fillId="0" borderId="21" xfId="0" applyFont="1" applyBorder="1" applyAlignment="1" applyProtection="1">
      <alignment/>
      <protection/>
    </xf>
    <xf numFmtId="4" fontId="0" fillId="0" borderId="23" xfId="0" applyNumberFormat="1" applyFont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4" fontId="31" fillId="0" borderId="22" xfId="0" applyNumberFormat="1" applyFont="1" applyBorder="1" applyAlignment="1" applyProtection="1">
      <alignment/>
      <protection/>
    </xf>
    <xf numFmtId="4" fontId="31" fillId="0" borderId="39" xfId="0" applyNumberFormat="1" applyFont="1" applyBorder="1" applyAlignment="1" applyProtection="1">
      <alignment/>
      <protection/>
    </xf>
    <xf numFmtId="0" fontId="55" fillId="0" borderId="24" xfId="0" applyFont="1" applyBorder="1" applyAlignment="1" applyProtection="1">
      <alignment/>
      <protection/>
    </xf>
    <xf numFmtId="3" fontId="58" fillId="36" borderId="40" xfId="0" applyNumberFormat="1" applyFont="1" applyFill="1" applyBorder="1" applyAlignment="1" applyProtection="1">
      <alignment/>
      <protection/>
    </xf>
    <xf numFmtId="4" fontId="0" fillId="36" borderId="41" xfId="0" applyNumberFormat="1" applyFont="1" applyFill="1" applyBorder="1" applyAlignment="1" applyProtection="1">
      <alignment/>
      <protection/>
    </xf>
    <xf numFmtId="4" fontId="0" fillId="36" borderId="42" xfId="0" applyNumberFormat="1" applyFont="1" applyFill="1" applyBorder="1" applyAlignment="1" applyProtection="1">
      <alignment/>
      <protection/>
    </xf>
    <xf numFmtId="4" fontId="58" fillId="36" borderId="43" xfId="0" applyNumberFormat="1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4" fontId="57" fillId="0" borderId="0" xfId="0" applyNumberFormat="1" applyFont="1" applyAlignment="1" applyProtection="1">
      <alignment/>
      <protection locked="0"/>
    </xf>
    <xf numFmtId="0" fontId="57" fillId="33" borderId="18" xfId="0" applyFont="1" applyFill="1" applyBorder="1" applyAlignment="1" applyProtection="1">
      <alignment/>
      <protection locked="0"/>
    </xf>
    <xf numFmtId="0" fontId="57" fillId="33" borderId="19" xfId="0" applyFont="1" applyFill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49" fontId="60" fillId="37" borderId="44" xfId="0" applyNumberFormat="1" applyFont="1" applyFill="1" applyBorder="1" applyAlignment="1" applyProtection="1">
      <alignment horizontal="center"/>
      <protection locked="0"/>
    </xf>
    <xf numFmtId="4" fontId="58" fillId="9" borderId="21" xfId="0" applyNumberFormat="1" applyFont="1" applyFill="1" applyBorder="1" applyAlignment="1" applyProtection="1">
      <alignment/>
      <protection locked="0"/>
    </xf>
    <xf numFmtId="4" fontId="58" fillId="9" borderId="24" xfId="0" applyNumberFormat="1" applyFont="1" applyFill="1" applyBorder="1" applyAlignment="1" applyProtection="1">
      <alignment/>
      <protection locked="0"/>
    </xf>
    <xf numFmtId="4" fontId="58" fillId="9" borderId="24" xfId="0" applyNumberFormat="1" applyFont="1" applyFill="1" applyBorder="1" applyAlignment="1" applyProtection="1">
      <alignment horizontal="center"/>
      <protection locked="0"/>
    </xf>
    <xf numFmtId="9" fontId="58" fillId="9" borderId="4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4" fontId="55" fillId="36" borderId="46" xfId="0" applyNumberFormat="1" applyFont="1" applyFill="1" applyBorder="1" applyAlignment="1" applyProtection="1">
      <alignment horizontal="center" vertical="center" wrapText="1"/>
      <protection locked="0"/>
    </xf>
    <xf numFmtId="4" fontId="14" fillId="36" borderId="47" xfId="0" applyNumberFormat="1" applyFont="1" applyFill="1" applyBorder="1" applyAlignment="1" applyProtection="1">
      <alignment horizontal="center" vertical="center" wrapText="1"/>
      <protection locked="0"/>
    </xf>
    <xf numFmtId="4" fontId="55" fillId="36" borderId="48" xfId="0" applyNumberFormat="1" applyFont="1" applyFill="1" applyBorder="1" applyAlignment="1" applyProtection="1">
      <alignment horizontal="center"/>
      <protection locked="0"/>
    </xf>
    <xf numFmtId="0" fontId="14" fillId="36" borderId="41" xfId="0" applyFont="1" applyFill="1" applyBorder="1" applyAlignment="1" applyProtection="1">
      <alignment horizontal="center"/>
      <protection locked="0"/>
    </xf>
    <xf numFmtId="49" fontId="60" fillId="37" borderId="39" xfId="0" applyNumberFormat="1" applyFont="1" applyFill="1" applyBorder="1" applyAlignment="1" applyProtection="1">
      <alignment horizontal="center"/>
      <protection locked="0"/>
    </xf>
    <xf numFmtId="49" fontId="60" fillId="37" borderId="49" xfId="0" applyNumberFormat="1" applyFont="1" applyFill="1" applyBorder="1" applyAlignment="1" applyProtection="1">
      <alignment horizontal="center"/>
      <protection locked="0"/>
    </xf>
    <xf numFmtId="49" fontId="60" fillId="37" borderId="42" xfId="0" applyNumberFormat="1" applyFont="1" applyFill="1" applyBorder="1" applyAlignment="1" applyProtection="1">
      <alignment horizontal="center"/>
      <protection locked="0"/>
    </xf>
    <xf numFmtId="0" fontId="58" fillId="9" borderId="21" xfId="0" applyFont="1" applyFill="1" applyBorder="1" applyAlignment="1" applyProtection="1">
      <alignment/>
      <protection locked="0"/>
    </xf>
    <xf numFmtId="3" fontId="58" fillId="36" borderId="46" xfId="0" applyNumberFormat="1" applyFont="1" applyFill="1" applyBorder="1" applyAlignment="1" applyProtection="1">
      <alignment/>
      <protection locked="0"/>
    </xf>
    <xf numFmtId="0" fontId="0" fillId="9" borderId="21" xfId="0" applyFont="1" applyFill="1" applyBorder="1" applyAlignment="1" applyProtection="1">
      <alignment/>
      <protection locked="0"/>
    </xf>
    <xf numFmtId="3" fontId="58" fillId="36" borderId="48" xfId="0" applyNumberFormat="1" applyFont="1" applyFill="1" applyBorder="1" applyAlignment="1" applyProtection="1">
      <alignment/>
      <protection locked="0"/>
    </xf>
    <xf numFmtId="0" fontId="0" fillId="9" borderId="44" xfId="0" applyFont="1" applyFill="1" applyBorder="1" applyAlignment="1" applyProtection="1">
      <alignment/>
      <protection locked="0"/>
    </xf>
    <xf numFmtId="3" fontId="58" fillId="36" borderId="49" xfId="0" applyNumberFormat="1" applyFont="1" applyFill="1" applyBorder="1" applyAlignment="1" applyProtection="1">
      <alignment/>
      <protection locked="0"/>
    </xf>
    <xf numFmtId="4" fontId="41" fillId="0" borderId="0" xfId="0" applyNumberFormat="1" applyFont="1" applyAlignment="1" applyProtection="1">
      <alignment/>
      <protection locked="0"/>
    </xf>
    <xf numFmtId="3" fontId="55" fillId="0" borderId="24" xfId="0" applyNumberFormat="1" applyFont="1" applyBorder="1" applyAlignment="1" applyProtection="1">
      <alignment/>
      <protection locked="0"/>
    </xf>
    <xf numFmtId="3" fontId="55" fillId="0" borderId="21" xfId="0" applyNumberFormat="1" applyFont="1" applyBorder="1" applyAlignment="1" applyProtection="1">
      <alignment/>
      <protection locked="0"/>
    </xf>
    <xf numFmtId="3" fontId="55" fillId="0" borderId="44" xfId="0" applyNumberFormat="1" applyFont="1" applyBorder="1" applyAlignment="1" applyProtection="1">
      <alignment/>
      <protection locked="0"/>
    </xf>
    <xf numFmtId="4" fontId="58" fillId="9" borderId="47" xfId="0" applyNumberFormat="1" applyFont="1" applyFill="1" applyBorder="1" applyAlignment="1" applyProtection="1">
      <alignment/>
      <protection/>
    </xf>
    <xf numFmtId="4" fontId="58" fillId="0" borderId="21" xfId="0" applyNumberFormat="1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/>
      <protection/>
    </xf>
    <xf numFmtId="0" fontId="52" fillId="35" borderId="21" xfId="0" applyFont="1" applyFill="1" applyBorder="1" applyAlignment="1" applyProtection="1">
      <alignment horizontal="center" vertical="center" wrapText="1"/>
      <protection locked="0"/>
    </xf>
    <xf numFmtId="4" fontId="52" fillId="35" borderId="21" xfId="0" applyNumberFormat="1" applyFont="1" applyFill="1" applyBorder="1" applyAlignment="1" applyProtection="1">
      <alignment horizontal="center" vertical="center" wrapText="1"/>
      <protection locked="0"/>
    </xf>
    <xf numFmtId="4" fontId="52" fillId="35" borderId="21" xfId="0" applyNumberFormat="1" applyFont="1" applyFill="1" applyBorder="1" applyAlignment="1" applyProtection="1">
      <alignment horizontal="center" vertical="center"/>
      <protection locked="0"/>
    </xf>
    <xf numFmtId="4" fontId="52" fillId="35" borderId="21" xfId="0" applyNumberFormat="1" applyFont="1" applyFill="1" applyBorder="1" applyAlignment="1" applyProtection="1">
      <alignment horizontal="center"/>
      <protection locked="0"/>
    </xf>
    <xf numFmtId="4" fontId="52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52" fillId="35" borderId="21" xfId="0" applyFont="1" applyFill="1" applyBorder="1" applyAlignment="1" applyProtection="1">
      <alignment horizontal="center" wrapText="1"/>
      <protection locked="0"/>
    </xf>
    <xf numFmtId="4" fontId="52" fillId="35" borderId="22" xfId="0" applyNumberFormat="1" applyFont="1" applyFill="1" applyBorder="1" applyAlignment="1" applyProtection="1">
      <alignment horizontal="center"/>
      <protection locked="0"/>
    </xf>
    <xf numFmtId="0" fontId="52" fillId="35" borderId="44" xfId="0" applyFont="1" applyFill="1" applyBorder="1" applyAlignment="1" applyProtection="1">
      <alignment vertical="center" wrapText="1"/>
      <protection locked="0"/>
    </xf>
    <xf numFmtId="9" fontId="14" fillId="0" borderId="24" xfId="0" applyNumberFormat="1" applyFont="1" applyFill="1" applyBorder="1" applyAlignment="1" applyProtection="1">
      <alignment horizontal="center"/>
      <protection/>
    </xf>
    <xf numFmtId="0" fontId="14" fillId="36" borderId="21" xfId="0" applyFont="1" applyFill="1" applyBorder="1" applyAlignment="1" applyProtection="1">
      <alignment horizontal="center" vertical="center" wrapText="1"/>
      <protection locked="0"/>
    </xf>
    <xf numFmtId="4" fontId="14" fillId="36" borderId="21" xfId="0" applyNumberFormat="1" applyFont="1" applyFill="1" applyBorder="1" applyAlignment="1" applyProtection="1">
      <alignment horizontal="center" vertical="center" wrapText="1"/>
      <protection locked="0"/>
    </xf>
    <xf numFmtId="4" fontId="14" fillId="36" borderId="21" xfId="0" applyNumberFormat="1" applyFont="1" applyFill="1" applyBorder="1" applyAlignment="1" applyProtection="1">
      <alignment horizontal="center"/>
      <protection locked="0"/>
    </xf>
    <xf numFmtId="4" fontId="14" fillId="36" borderId="22" xfId="0" applyNumberFormat="1" applyFont="1" applyFill="1" applyBorder="1" applyAlignment="1" applyProtection="1">
      <alignment horizontal="center" vertical="center" wrapText="1"/>
      <protection locked="0"/>
    </xf>
    <xf numFmtId="4" fontId="55" fillId="38" borderId="46" xfId="0" applyNumberFormat="1" applyFont="1" applyFill="1" applyBorder="1" applyAlignment="1" applyProtection="1">
      <alignment horizontal="center" vertical="center" wrapText="1"/>
      <protection locked="0"/>
    </xf>
    <xf numFmtId="4" fontId="14" fillId="38" borderId="47" xfId="0" applyNumberFormat="1" applyFont="1" applyFill="1" applyBorder="1" applyAlignment="1" applyProtection="1">
      <alignment horizontal="center" vertical="center" wrapText="1"/>
      <protection locked="0"/>
    </xf>
    <xf numFmtId="0" fontId="14" fillId="36" borderId="21" xfId="0" applyFont="1" applyFill="1" applyBorder="1" applyAlignment="1" applyProtection="1">
      <alignment horizontal="center" wrapText="1"/>
      <protection locked="0"/>
    </xf>
    <xf numFmtId="4" fontId="14" fillId="36" borderId="22" xfId="0" applyNumberFormat="1" applyFont="1" applyFill="1" applyBorder="1" applyAlignment="1" applyProtection="1">
      <alignment horizontal="center"/>
      <protection locked="0"/>
    </xf>
    <xf numFmtId="4" fontId="55" fillId="38" borderId="48" xfId="0" applyNumberFormat="1" applyFont="1" applyFill="1" applyBorder="1" applyAlignment="1" applyProtection="1">
      <alignment horizontal="center"/>
      <protection locked="0"/>
    </xf>
    <xf numFmtId="0" fontId="14" fillId="38" borderId="41" xfId="0" applyFont="1" applyFill="1" applyBorder="1" applyAlignment="1" applyProtection="1">
      <alignment horizontal="center"/>
      <protection locked="0"/>
    </xf>
    <xf numFmtId="3" fontId="58" fillId="38" borderId="46" xfId="0" applyNumberFormat="1" applyFont="1" applyFill="1" applyBorder="1" applyAlignment="1" applyProtection="1">
      <alignment/>
      <protection locked="0"/>
    </xf>
    <xf numFmtId="3" fontId="58" fillId="38" borderId="48" xfId="0" applyNumberFormat="1" applyFont="1" applyFill="1" applyBorder="1" applyAlignment="1" applyProtection="1">
      <alignment/>
      <protection locked="0"/>
    </xf>
    <xf numFmtId="3" fontId="58" fillId="38" borderId="49" xfId="0" applyNumberFormat="1" applyFont="1" applyFill="1" applyBorder="1" applyAlignment="1" applyProtection="1">
      <alignment/>
      <protection locked="0"/>
    </xf>
    <xf numFmtId="0" fontId="14" fillId="36" borderId="21" xfId="0" applyFont="1" applyFill="1" applyBorder="1" applyAlignment="1" applyProtection="1">
      <alignment horizontal="center"/>
      <protection locked="0"/>
    </xf>
    <xf numFmtId="0" fontId="14" fillId="36" borderId="44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2" fillId="33" borderId="50" xfId="0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2" fillId="39" borderId="21" xfId="0" applyFont="1" applyFill="1" applyBorder="1" applyAlignment="1" applyProtection="1">
      <alignment horizontal="center" vertical="center" wrapText="1"/>
      <protection locked="0"/>
    </xf>
    <xf numFmtId="4" fontId="52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52" fillId="39" borderId="21" xfId="0" applyFont="1" applyFill="1" applyBorder="1" applyAlignment="1" applyProtection="1">
      <alignment horizontal="center"/>
      <protection locked="0"/>
    </xf>
    <xf numFmtId="4" fontId="52" fillId="39" borderId="21" xfId="0" applyNumberFormat="1" applyFont="1" applyFill="1" applyBorder="1" applyAlignment="1" applyProtection="1">
      <alignment horizontal="center"/>
      <protection locked="0"/>
    </xf>
    <xf numFmtId="49" fontId="60" fillId="37" borderId="4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4" fontId="52" fillId="39" borderId="22" xfId="0" applyNumberFormat="1" applyFont="1" applyFill="1" applyBorder="1" applyAlignment="1" applyProtection="1">
      <alignment horizontal="center" vertical="center" wrapText="1"/>
      <protection locked="0"/>
    </xf>
    <xf numFmtId="0" fontId="52" fillId="39" borderId="21" xfId="0" applyFont="1" applyFill="1" applyBorder="1" applyAlignment="1" applyProtection="1">
      <alignment horizontal="center" wrapText="1"/>
      <protection locked="0"/>
    </xf>
    <xf numFmtId="4" fontId="52" fillId="39" borderId="22" xfId="0" applyNumberFormat="1" applyFont="1" applyFill="1" applyBorder="1" applyAlignment="1" applyProtection="1">
      <alignment horizontal="center"/>
      <protection locked="0"/>
    </xf>
    <xf numFmtId="49" fontId="60" fillId="37" borderId="39" xfId="0" applyNumberFormat="1" applyFont="1" applyFill="1" applyBorder="1" applyAlignment="1" applyProtection="1">
      <alignment horizontal="center"/>
      <protection locked="0"/>
    </xf>
    <xf numFmtId="49" fontId="60" fillId="37" borderId="49" xfId="0" applyNumberFormat="1" applyFont="1" applyFill="1" applyBorder="1" applyAlignment="1" applyProtection="1">
      <alignment horizontal="center"/>
      <protection locked="0"/>
    </xf>
    <xf numFmtId="49" fontId="60" fillId="37" borderId="42" xfId="0" applyNumberFormat="1" applyFont="1" applyFill="1" applyBorder="1" applyAlignment="1" applyProtection="1">
      <alignment horizontal="center"/>
      <protection locked="0"/>
    </xf>
    <xf numFmtId="0" fontId="0" fillId="9" borderId="37" xfId="0" applyFill="1" applyBorder="1" applyAlignment="1" applyProtection="1">
      <alignment/>
      <protection locked="0"/>
    </xf>
    <xf numFmtId="3" fontId="58" fillId="36" borderId="51" xfId="0" applyNumberFormat="1" applyFont="1" applyFill="1" applyBorder="1" applyAlignment="1" applyProtection="1">
      <alignment/>
      <protection locked="0"/>
    </xf>
    <xf numFmtId="0" fontId="0" fillId="9" borderId="21" xfId="0" applyFill="1" applyBorder="1" applyAlignment="1" applyProtection="1">
      <alignment/>
      <protection locked="0"/>
    </xf>
    <xf numFmtId="0" fontId="0" fillId="9" borderId="24" xfId="0" applyFill="1" applyBorder="1" applyAlignment="1" applyProtection="1">
      <alignment/>
      <protection locked="0"/>
    </xf>
    <xf numFmtId="0" fontId="0" fillId="9" borderId="44" xfId="0" applyFill="1" applyBorder="1" applyAlignment="1" applyProtection="1">
      <alignment/>
      <protection locked="0"/>
    </xf>
    <xf numFmtId="0" fontId="52" fillId="39" borderId="44" xfId="0" applyFont="1" applyFill="1" applyBorder="1" applyAlignment="1" applyProtection="1">
      <alignment vertical="center" wrapText="1"/>
      <protection locked="0"/>
    </xf>
    <xf numFmtId="4" fontId="41" fillId="0" borderId="0" xfId="0" applyNumberFormat="1" applyFont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/>
    </xf>
    <xf numFmtId="10" fontId="0" fillId="0" borderId="24" xfId="0" applyNumberFormat="1" applyBorder="1" applyAlignment="1" applyProtection="1">
      <alignment horizontal="center"/>
      <protection/>
    </xf>
    <xf numFmtId="4" fontId="0" fillId="0" borderId="24" xfId="0" applyNumberFormat="1" applyBorder="1" applyAlignment="1" applyProtection="1">
      <alignment/>
      <protection/>
    </xf>
    <xf numFmtId="4" fontId="0" fillId="0" borderId="24" xfId="0" applyNumberFormat="1" applyBorder="1" applyAlignment="1" applyProtection="1">
      <alignment horizontal="right"/>
      <protection/>
    </xf>
    <xf numFmtId="0" fontId="0" fillId="0" borderId="37" xfId="0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" fontId="0" fillId="0" borderId="52" xfId="0" applyNumberFormat="1" applyBorder="1" applyAlignment="1" applyProtection="1">
      <alignment/>
      <protection/>
    </xf>
    <xf numFmtId="4" fontId="0" fillId="0" borderId="23" xfId="0" applyNumberFormat="1" applyBorder="1" applyAlignment="1" applyProtection="1">
      <alignment/>
      <protection/>
    </xf>
    <xf numFmtId="4" fontId="0" fillId="0" borderId="45" xfId="0" applyNumberFormat="1" applyBorder="1" applyAlignment="1" applyProtection="1">
      <alignment/>
      <protection/>
    </xf>
    <xf numFmtId="4" fontId="31" fillId="0" borderId="53" xfId="0" applyNumberFormat="1" applyFont="1" applyBorder="1" applyAlignment="1" applyProtection="1">
      <alignment/>
      <protection/>
    </xf>
    <xf numFmtId="4" fontId="31" fillId="0" borderId="22" xfId="0" applyNumberFormat="1" applyFont="1" applyBorder="1" applyAlignment="1" applyProtection="1">
      <alignment/>
      <protection/>
    </xf>
    <xf numFmtId="4" fontId="31" fillId="0" borderId="47" xfId="0" applyNumberFormat="1" applyFont="1" applyBorder="1" applyAlignment="1" applyProtection="1">
      <alignment/>
      <protection/>
    </xf>
    <xf numFmtId="4" fontId="31" fillId="0" borderId="39" xfId="0" applyNumberFormat="1" applyFont="1" applyBorder="1" applyAlignment="1" applyProtection="1">
      <alignment/>
      <protection/>
    </xf>
    <xf numFmtId="4" fontId="0" fillId="36" borderId="54" xfId="0" applyNumberFormat="1" applyFill="1" applyBorder="1" applyAlignment="1" applyProtection="1">
      <alignment/>
      <protection/>
    </xf>
    <xf numFmtId="4" fontId="0" fillId="36" borderId="41" xfId="0" applyNumberFormat="1" applyFill="1" applyBorder="1" applyAlignment="1" applyProtection="1">
      <alignment/>
      <protection/>
    </xf>
    <xf numFmtId="4" fontId="0" fillId="36" borderId="55" xfId="0" applyNumberFormat="1" applyFill="1" applyBorder="1" applyAlignment="1" applyProtection="1">
      <alignment/>
      <protection/>
    </xf>
    <xf numFmtId="4" fontId="0" fillId="36" borderId="42" xfId="0" applyNumberFormat="1" applyFill="1" applyBorder="1" applyAlignment="1" applyProtection="1">
      <alignment/>
      <protection/>
    </xf>
    <xf numFmtId="4" fontId="0" fillId="0" borderId="21" xfId="0" applyNumberFormat="1" applyBorder="1" applyAlignment="1" applyProtection="1">
      <alignment/>
      <protection/>
    </xf>
    <xf numFmtId="0" fontId="52" fillId="40" borderId="21" xfId="0" applyFont="1" applyFill="1" applyBorder="1" applyAlignment="1" applyProtection="1">
      <alignment horizontal="center" vertical="center" wrapText="1"/>
      <protection locked="0"/>
    </xf>
    <xf numFmtId="4" fontId="52" fillId="40" borderId="21" xfId="0" applyNumberFormat="1" applyFont="1" applyFill="1" applyBorder="1" applyAlignment="1" applyProtection="1">
      <alignment horizontal="center" vertical="center" wrapText="1"/>
      <protection locked="0"/>
    </xf>
    <xf numFmtId="0" fontId="52" fillId="40" borderId="21" xfId="0" applyFont="1" applyFill="1" applyBorder="1" applyAlignment="1" applyProtection="1">
      <alignment horizontal="center"/>
      <protection locked="0"/>
    </xf>
    <xf numFmtId="4" fontId="52" fillId="40" borderId="21" xfId="0" applyNumberFormat="1" applyFont="1" applyFill="1" applyBorder="1" applyAlignment="1" applyProtection="1">
      <alignment horizontal="center"/>
      <protection locked="0"/>
    </xf>
    <xf numFmtId="4" fontId="52" fillId="40" borderId="22" xfId="0" applyNumberFormat="1" applyFont="1" applyFill="1" applyBorder="1" applyAlignment="1" applyProtection="1">
      <alignment horizontal="center" vertical="center" wrapText="1"/>
      <protection locked="0"/>
    </xf>
    <xf numFmtId="0" fontId="52" fillId="40" borderId="21" xfId="0" applyFont="1" applyFill="1" applyBorder="1" applyAlignment="1" applyProtection="1">
      <alignment horizontal="center" wrapText="1"/>
      <protection locked="0"/>
    </xf>
    <xf numFmtId="4" fontId="52" fillId="40" borderId="22" xfId="0" applyNumberFormat="1" applyFont="1" applyFill="1" applyBorder="1" applyAlignment="1" applyProtection="1">
      <alignment horizontal="center"/>
      <protection locked="0"/>
    </xf>
    <xf numFmtId="0" fontId="52" fillId="40" borderId="44" xfId="0" applyFont="1" applyFill="1" applyBorder="1" applyAlignment="1" applyProtection="1">
      <alignment vertical="center" wrapText="1"/>
      <protection locked="0"/>
    </xf>
    <xf numFmtId="4" fontId="0" fillId="0" borderId="24" xfId="0" applyNumberFormat="1" applyFont="1" applyFill="1" applyBorder="1" applyAlignment="1" applyProtection="1">
      <alignment horizontal="center"/>
      <protection/>
    </xf>
    <xf numFmtId="4" fontId="0" fillId="38" borderId="41" xfId="0" applyNumberFormat="1" applyFont="1" applyFill="1" applyBorder="1" applyAlignment="1" applyProtection="1">
      <alignment/>
      <protection/>
    </xf>
    <xf numFmtId="4" fontId="0" fillId="38" borderId="42" xfId="0" applyNumberFormat="1" applyFont="1" applyFill="1" applyBorder="1" applyAlignment="1" applyProtection="1">
      <alignment/>
      <protection/>
    </xf>
    <xf numFmtId="3" fontId="58" fillId="38" borderId="40" xfId="0" applyNumberFormat="1" applyFont="1" applyFill="1" applyBorder="1" applyAlignment="1" applyProtection="1">
      <alignment/>
      <protection/>
    </xf>
    <xf numFmtId="4" fontId="58" fillId="38" borderId="43" xfId="0" applyNumberFormat="1" applyFont="1" applyFill="1" applyBorder="1" applyAlignment="1" applyProtection="1">
      <alignment/>
      <protection/>
    </xf>
    <xf numFmtId="0" fontId="52" fillId="35" borderId="21" xfId="0" applyFont="1" applyFill="1" applyBorder="1" applyAlignment="1" applyProtection="1">
      <alignment horizontal="center"/>
      <protection locked="0"/>
    </xf>
    <xf numFmtId="0" fontId="14" fillId="36" borderId="41" xfId="0" applyFont="1" applyFill="1" applyBorder="1" applyAlignment="1" applyProtection="1">
      <alignment horizontal="center"/>
      <protection locked="0"/>
    </xf>
    <xf numFmtId="9" fontId="0" fillId="0" borderId="0" xfId="0" applyNumberFormat="1" applyAlignment="1">
      <alignment/>
    </xf>
    <xf numFmtId="0" fontId="61" fillId="0" borderId="0" xfId="0" applyFont="1" applyAlignment="1" applyProtection="1">
      <alignment vertical="top" wrapText="1"/>
      <protection/>
    </xf>
    <xf numFmtId="0" fontId="61" fillId="0" borderId="0" xfId="0" applyFont="1" applyAlignment="1" applyProtection="1">
      <alignment/>
      <protection/>
    </xf>
    <xf numFmtId="3" fontId="55" fillId="0" borderId="24" xfId="0" applyNumberFormat="1" applyFont="1" applyBorder="1" applyAlignment="1" applyProtection="1">
      <alignment/>
      <protection/>
    </xf>
    <xf numFmtId="0" fontId="14" fillId="36" borderId="41" xfId="0" applyFont="1" applyFill="1" applyBorder="1" applyAlignment="1" applyProtection="1">
      <alignment horizontal="center"/>
      <protection locked="0"/>
    </xf>
    <xf numFmtId="0" fontId="14" fillId="36" borderId="41" xfId="0" applyFont="1" applyFill="1" applyBorder="1" applyAlignment="1" applyProtection="1">
      <alignment horizontal="center"/>
      <protection locked="0"/>
    </xf>
    <xf numFmtId="0" fontId="52" fillId="34" borderId="21" xfId="0" applyFont="1" applyFill="1" applyBorder="1" applyAlignment="1" applyProtection="1">
      <alignment horizontal="center" vertical="center" wrapText="1"/>
      <protection locked="0"/>
    </xf>
    <xf numFmtId="4" fontId="52" fillId="34" borderId="21" xfId="0" applyNumberFormat="1" applyFont="1" applyFill="1" applyBorder="1" applyAlignment="1" applyProtection="1">
      <alignment horizontal="center" vertical="center" wrapText="1"/>
      <protection locked="0"/>
    </xf>
    <xf numFmtId="4" fontId="52" fillId="34" borderId="21" xfId="0" applyNumberFormat="1" applyFont="1" applyFill="1" applyBorder="1" applyAlignment="1" applyProtection="1">
      <alignment horizontal="center" vertical="center"/>
      <protection locked="0"/>
    </xf>
    <xf numFmtId="0" fontId="52" fillId="34" borderId="21" xfId="0" applyFont="1" applyFill="1" applyBorder="1" applyAlignment="1" applyProtection="1">
      <alignment horizontal="center"/>
      <protection locked="0"/>
    </xf>
    <xf numFmtId="4" fontId="52" fillId="34" borderId="21" xfId="0" applyNumberFormat="1" applyFont="1" applyFill="1" applyBorder="1" applyAlignment="1" applyProtection="1">
      <alignment horizontal="center"/>
      <protection locked="0"/>
    </xf>
    <xf numFmtId="4" fontId="52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2" fillId="34" borderId="21" xfId="0" applyFont="1" applyFill="1" applyBorder="1" applyAlignment="1" applyProtection="1">
      <alignment horizontal="center" wrapText="1"/>
      <protection locked="0"/>
    </xf>
    <xf numFmtId="4" fontId="52" fillId="34" borderId="22" xfId="0" applyNumberFormat="1" applyFont="1" applyFill="1" applyBorder="1" applyAlignment="1" applyProtection="1">
      <alignment horizontal="center"/>
      <protection locked="0"/>
    </xf>
    <xf numFmtId="0" fontId="52" fillId="34" borderId="44" xfId="0" applyFont="1" applyFill="1" applyBorder="1" applyAlignment="1" applyProtection="1">
      <alignment vertical="center" wrapText="1"/>
      <protection locked="0"/>
    </xf>
    <xf numFmtId="9" fontId="0" fillId="0" borderId="0" xfId="0" applyNumberFormat="1" applyAlignment="1" applyProtection="1">
      <alignment/>
      <protection locked="0"/>
    </xf>
    <xf numFmtId="0" fontId="52" fillId="34" borderId="30" xfId="0" applyFont="1" applyFill="1" applyBorder="1" applyAlignment="1" applyProtection="1">
      <alignment horizontal="center" vertical="center"/>
      <protection/>
    </xf>
    <xf numFmtId="0" fontId="52" fillId="34" borderId="44" xfId="0" applyFont="1" applyFill="1" applyBorder="1" applyAlignment="1" applyProtection="1">
      <alignment horizontal="center" vertical="center"/>
      <protection/>
    </xf>
    <xf numFmtId="0" fontId="52" fillId="34" borderId="56" xfId="0" applyFont="1" applyFill="1" applyBorder="1" applyAlignment="1" applyProtection="1">
      <alignment horizontal="center" vertical="center"/>
      <protection/>
    </xf>
    <xf numFmtId="0" fontId="52" fillId="34" borderId="57" xfId="0" applyFont="1" applyFill="1" applyBorder="1" applyAlignment="1" applyProtection="1">
      <alignment horizontal="center" vertical="center" wrapText="1"/>
      <protection/>
    </xf>
    <xf numFmtId="0" fontId="52" fillId="35" borderId="58" xfId="0" applyFont="1" applyFill="1" applyBorder="1" applyAlignment="1" applyProtection="1">
      <alignment horizontal="center" vertical="center"/>
      <protection/>
    </xf>
    <xf numFmtId="0" fontId="52" fillId="35" borderId="44" xfId="0" applyFont="1" applyFill="1" applyBorder="1" applyAlignment="1" applyProtection="1">
      <alignment horizontal="center" vertical="center"/>
      <protection/>
    </xf>
    <xf numFmtId="0" fontId="52" fillId="35" borderId="56" xfId="0" applyFont="1" applyFill="1" applyBorder="1" applyAlignment="1" applyProtection="1">
      <alignment horizontal="center" vertical="center"/>
      <protection/>
    </xf>
    <xf numFmtId="0" fontId="52" fillId="35" borderId="57" xfId="0" applyFont="1" applyFill="1" applyBorder="1" applyAlignment="1" applyProtection="1">
      <alignment horizontal="center" vertical="center" wrapText="1"/>
      <protection/>
    </xf>
    <xf numFmtId="0" fontId="14" fillId="36" borderId="59" xfId="0" applyFont="1" applyFill="1" applyBorder="1" applyAlignment="1" applyProtection="1">
      <alignment horizontal="center" vertical="center"/>
      <protection/>
    </xf>
    <xf numFmtId="0" fontId="14" fillId="36" borderId="44" xfId="0" applyFont="1" applyFill="1" applyBorder="1" applyAlignment="1" applyProtection="1">
      <alignment horizontal="center" vertical="center"/>
      <protection/>
    </xf>
    <xf numFmtId="0" fontId="14" fillId="36" borderId="36" xfId="0" applyFont="1" applyFill="1" applyBorder="1" applyAlignment="1" applyProtection="1">
      <alignment horizontal="center" vertical="center"/>
      <protection/>
    </xf>
    <xf numFmtId="0" fontId="14" fillId="36" borderId="42" xfId="0" applyFont="1" applyFill="1" applyBorder="1" applyAlignment="1" applyProtection="1">
      <alignment horizontal="center" vertical="center" wrapText="1"/>
      <protection/>
    </xf>
    <xf numFmtId="0" fontId="52" fillId="41" borderId="57" xfId="0" applyFont="1" applyFill="1" applyBorder="1" applyAlignment="1" applyProtection="1">
      <alignment horizontal="center" vertical="center"/>
      <protection/>
    </xf>
    <xf numFmtId="0" fontId="52" fillId="41" borderId="39" xfId="0" applyFont="1" applyFill="1" applyBorder="1" applyAlignment="1" applyProtection="1">
      <alignment horizontal="center" vertical="center"/>
      <protection/>
    </xf>
    <xf numFmtId="0" fontId="14" fillId="42" borderId="57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 applyProtection="1">
      <alignment horizontal="center" vertical="center"/>
      <protection/>
    </xf>
    <xf numFmtId="0" fontId="55" fillId="0" borderId="60" xfId="0" applyFont="1" applyFill="1" applyBorder="1" applyAlignment="1" applyProtection="1">
      <alignment horizontal="center" vertical="center"/>
      <protection/>
    </xf>
    <xf numFmtId="0" fontId="55" fillId="0" borderId="61" xfId="0" applyFont="1" applyFill="1" applyBorder="1" applyAlignment="1" applyProtection="1">
      <alignment horizontal="center" vertical="center"/>
      <protection/>
    </xf>
    <xf numFmtId="0" fontId="55" fillId="0" borderId="62" xfId="0" applyFont="1" applyFill="1" applyBorder="1" applyAlignment="1" applyProtection="1">
      <alignment horizontal="center" vertical="center"/>
      <protection/>
    </xf>
    <xf numFmtId="0" fontId="14" fillId="0" borderId="62" xfId="0" applyFont="1" applyFill="1" applyBorder="1" applyAlignment="1" applyProtection="1">
      <alignment horizontal="center" vertical="center"/>
      <protection/>
    </xf>
    <xf numFmtId="0" fontId="14" fillId="0" borderId="61" xfId="0" applyFont="1" applyFill="1" applyBorder="1" applyAlignment="1" applyProtection="1">
      <alignment horizontal="center" vertical="center"/>
      <protection/>
    </xf>
    <xf numFmtId="0" fontId="55" fillId="0" borderId="63" xfId="0" applyFont="1" applyFill="1" applyBorder="1" applyAlignment="1" applyProtection="1">
      <alignment horizontal="left" vertical="center"/>
      <protection/>
    </xf>
    <xf numFmtId="0" fontId="52" fillId="41" borderId="64" xfId="0" applyFont="1" applyFill="1" applyBorder="1" applyAlignment="1" applyProtection="1">
      <alignment horizontal="center" vertical="center"/>
      <protection/>
    </xf>
    <xf numFmtId="0" fontId="0" fillId="41" borderId="28" xfId="0" applyFont="1" applyFill="1" applyBorder="1" applyAlignment="1" applyProtection="1">
      <alignment horizontal="center" vertical="center"/>
      <protection locked="0"/>
    </xf>
    <xf numFmtId="0" fontId="0" fillId="41" borderId="0" xfId="0" applyFont="1" applyFill="1" applyAlignment="1" applyProtection="1">
      <alignment/>
      <protection locked="0"/>
    </xf>
    <xf numFmtId="0" fontId="14" fillId="42" borderId="42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14" fillId="42" borderId="44" xfId="0" applyFont="1" applyFill="1" applyBorder="1" applyAlignment="1" applyProtection="1">
      <alignment horizontal="center" vertical="center"/>
      <protection/>
    </xf>
    <xf numFmtId="0" fontId="0" fillId="42" borderId="0" xfId="0" applyFont="1" applyFill="1" applyAlignment="1" applyProtection="1">
      <alignment/>
      <protection locked="0"/>
    </xf>
    <xf numFmtId="0" fontId="14" fillId="42" borderId="21" xfId="0" applyFont="1" applyFill="1" applyBorder="1" applyAlignment="1" applyProtection="1">
      <alignment horizontal="center" vertical="center" wrapText="1"/>
      <protection locked="0"/>
    </xf>
    <xf numFmtId="4" fontId="14" fillId="42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42" borderId="21" xfId="0" applyFont="1" applyFill="1" applyBorder="1" applyAlignment="1" applyProtection="1">
      <alignment horizontal="center"/>
      <protection locked="0"/>
    </xf>
    <xf numFmtId="0" fontId="14" fillId="42" borderId="21" xfId="0" applyFont="1" applyFill="1" applyBorder="1" applyAlignment="1" applyProtection="1">
      <alignment horizontal="center" wrapText="1"/>
      <protection locked="0"/>
    </xf>
    <xf numFmtId="4" fontId="14" fillId="42" borderId="22" xfId="0" applyNumberFormat="1" applyFont="1" applyFill="1" applyBorder="1" applyAlignment="1" applyProtection="1">
      <alignment horizontal="center"/>
      <protection locked="0"/>
    </xf>
    <xf numFmtId="0" fontId="14" fillId="42" borderId="44" xfId="0" applyFont="1" applyFill="1" applyBorder="1" applyAlignment="1" applyProtection="1">
      <alignment vertical="center" wrapText="1"/>
      <protection locked="0"/>
    </xf>
    <xf numFmtId="0" fontId="55" fillId="0" borderId="0" xfId="0" applyFont="1" applyBorder="1" applyAlignment="1" applyProtection="1">
      <alignment horizontal="left"/>
      <protection locked="0"/>
    </xf>
    <xf numFmtId="3" fontId="55" fillId="0" borderId="0" xfId="0" applyNumberFormat="1" applyFont="1" applyBorder="1" applyAlignment="1" applyProtection="1">
      <alignment/>
      <protection/>
    </xf>
    <xf numFmtId="4" fontId="58" fillId="0" borderId="24" xfId="0" applyNumberFormat="1" applyFont="1" applyBorder="1" applyAlignment="1" applyProtection="1">
      <alignment/>
      <protection/>
    </xf>
    <xf numFmtId="4" fontId="0" fillId="36" borderId="49" xfId="0" applyNumberFormat="1" applyFill="1" applyBorder="1" applyAlignment="1" applyProtection="1">
      <alignment/>
      <protection/>
    </xf>
    <xf numFmtId="3" fontId="58" fillId="36" borderId="50" xfId="0" applyNumberFormat="1" applyFont="1" applyFill="1" applyBorder="1" applyAlignment="1" applyProtection="1">
      <alignment/>
      <protection/>
    </xf>
    <xf numFmtId="4" fontId="58" fillId="36" borderId="65" xfId="0" applyNumberFormat="1" applyFont="1" applyFill="1" applyBorder="1" applyAlignment="1" applyProtection="1">
      <alignment/>
      <protection/>
    </xf>
    <xf numFmtId="4" fontId="52" fillId="43" borderId="63" xfId="0" applyNumberFormat="1" applyFont="1" applyFill="1" applyBorder="1" applyAlignment="1" applyProtection="1">
      <alignment/>
      <protection/>
    </xf>
    <xf numFmtId="4" fontId="58" fillId="44" borderId="24" xfId="0" applyNumberFormat="1" applyFont="1" applyFill="1" applyBorder="1" applyAlignment="1" applyProtection="1">
      <alignment horizontal="center"/>
      <protection/>
    </xf>
    <xf numFmtId="0" fontId="14" fillId="36" borderId="41" xfId="0" applyFont="1" applyFill="1" applyBorder="1" applyAlignment="1" applyProtection="1">
      <alignment horizontal="center"/>
      <protection locked="0"/>
    </xf>
    <xf numFmtId="0" fontId="52" fillId="45" borderId="21" xfId="0" applyFont="1" applyFill="1" applyBorder="1" applyAlignment="1" applyProtection="1">
      <alignment horizontal="center" vertical="center" wrapText="1"/>
      <protection locked="0"/>
    </xf>
    <xf numFmtId="4" fontId="52" fillId="45" borderId="21" xfId="0" applyNumberFormat="1" applyFont="1" applyFill="1" applyBorder="1" applyAlignment="1" applyProtection="1">
      <alignment horizontal="center" vertical="center" wrapText="1"/>
      <protection locked="0"/>
    </xf>
    <xf numFmtId="0" fontId="52" fillId="45" borderId="21" xfId="0" applyFont="1" applyFill="1" applyBorder="1" applyAlignment="1" applyProtection="1">
      <alignment horizontal="center"/>
      <protection locked="0"/>
    </xf>
    <xf numFmtId="4" fontId="52" fillId="45" borderId="21" xfId="0" applyNumberFormat="1" applyFont="1" applyFill="1" applyBorder="1" applyAlignment="1" applyProtection="1">
      <alignment horizontal="center"/>
      <protection locked="0"/>
    </xf>
    <xf numFmtId="4" fontId="52" fillId="45" borderId="22" xfId="0" applyNumberFormat="1" applyFont="1" applyFill="1" applyBorder="1" applyAlignment="1" applyProtection="1">
      <alignment horizontal="center" vertical="center" wrapText="1"/>
      <protection locked="0"/>
    </xf>
    <xf numFmtId="0" fontId="52" fillId="45" borderId="21" xfId="0" applyFont="1" applyFill="1" applyBorder="1" applyAlignment="1" applyProtection="1">
      <alignment horizontal="center" wrapText="1"/>
      <protection locked="0"/>
    </xf>
    <xf numFmtId="4" fontId="52" fillId="45" borderId="22" xfId="0" applyNumberFormat="1" applyFont="1" applyFill="1" applyBorder="1" applyAlignment="1" applyProtection="1">
      <alignment horizontal="center"/>
      <protection locked="0"/>
    </xf>
    <xf numFmtId="0" fontId="31" fillId="9" borderId="21" xfId="0" applyFont="1" applyFill="1" applyBorder="1" applyAlignment="1" applyProtection="1">
      <alignment/>
      <protection locked="0"/>
    </xf>
    <xf numFmtId="0" fontId="52" fillId="45" borderId="44" xfId="0" applyFont="1" applyFill="1" applyBorder="1" applyAlignment="1" applyProtection="1">
      <alignment vertical="center" wrapText="1"/>
      <protection locked="0"/>
    </xf>
    <xf numFmtId="0" fontId="52" fillId="45" borderId="30" xfId="0" applyFont="1" applyFill="1" applyBorder="1" applyAlignment="1" applyProtection="1">
      <alignment horizontal="center" vertical="center"/>
      <protection/>
    </xf>
    <xf numFmtId="0" fontId="52" fillId="45" borderId="39" xfId="0" applyFont="1" applyFill="1" applyBorder="1" applyAlignment="1" applyProtection="1">
      <alignment horizontal="center" vertical="center"/>
      <protection/>
    </xf>
    <xf numFmtId="4" fontId="52" fillId="43" borderId="17" xfId="0" applyNumberFormat="1" applyFont="1" applyFill="1" applyBorder="1" applyAlignment="1" applyProtection="1">
      <alignment/>
      <protection/>
    </xf>
    <xf numFmtId="4" fontId="58" fillId="36" borderId="21" xfId="0" applyNumberFormat="1" applyFont="1" applyFill="1" applyBorder="1" applyAlignment="1" applyProtection="1">
      <alignment/>
      <protection/>
    </xf>
    <xf numFmtId="4" fontId="58" fillId="9" borderId="21" xfId="0" applyNumberFormat="1" applyFont="1" applyFill="1" applyBorder="1" applyAlignment="1" applyProtection="1">
      <alignment/>
      <protection/>
    </xf>
    <xf numFmtId="0" fontId="55" fillId="0" borderId="21" xfId="0" applyFont="1" applyBorder="1" applyAlignment="1" applyProtection="1">
      <alignment/>
      <protection/>
    </xf>
    <xf numFmtId="4" fontId="58" fillId="44" borderId="24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4" fontId="0" fillId="0" borderId="0" xfId="0" applyNumberFormat="1" applyFont="1" applyAlignment="1" applyProtection="1">
      <alignment/>
      <protection/>
    </xf>
    <xf numFmtId="0" fontId="55" fillId="0" borderId="0" xfId="0" applyFont="1" applyAlignment="1" applyProtection="1">
      <alignment horizontal="center"/>
      <protection/>
    </xf>
    <xf numFmtId="0" fontId="14" fillId="0" borderId="66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55" fillId="0" borderId="21" xfId="0" applyFont="1" applyBorder="1" applyAlignment="1" applyProtection="1">
      <alignment horizontal="center"/>
      <protection locked="0"/>
    </xf>
    <xf numFmtId="0" fontId="55" fillId="0" borderId="44" xfId="0" applyFont="1" applyBorder="1" applyAlignment="1" applyProtection="1">
      <alignment horizontal="center"/>
      <protection locked="0"/>
    </xf>
    <xf numFmtId="0" fontId="55" fillId="0" borderId="45" xfId="0" applyFont="1" applyBorder="1" applyAlignment="1" applyProtection="1">
      <alignment horizontal="left"/>
      <protection locked="0"/>
    </xf>
    <xf numFmtId="0" fontId="55" fillId="0" borderId="38" xfId="0" applyFont="1" applyBorder="1" applyAlignment="1" applyProtection="1">
      <alignment horizontal="left"/>
      <protection locked="0"/>
    </xf>
    <xf numFmtId="0" fontId="52" fillId="34" borderId="44" xfId="0" applyFont="1" applyFill="1" applyBorder="1" applyAlignment="1" applyProtection="1">
      <alignment horizontal="center" vertical="center" wrapText="1"/>
      <protection locked="0"/>
    </xf>
    <xf numFmtId="0" fontId="55" fillId="0" borderId="24" xfId="0" applyFont="1" applyBorder="1" applyAlignment="1" applyProtection="1">
      <alignment horizontal="center"/>
      <protection locked="0"/>
    </xf>
    <xf numFmtId="0" fontId="52" fillId="34" borderId="21" xfId="0" applyFont="1" applyFill="1" applyBorder="1" applyAlignment="1" applyProtection="1">
      <alignment horizontal="center"/>
      <protection locked="0"/>
    </xf>
    <xf numFmtId="0" fontId="59" fillId="34" borderId="23" xfId="0" applyFont="1" applyFill="1" applyBorder="1" applyAlignment="1" applyProtection="1">
      <alignment horizontal="center"/>
      <protection locked="0"/>
    </xf>
    <xf numFmtId="0" fontId="59" fillId="34" borderId="66" xfId="0" applyFont="1" applyFill="1" applyBorder="1" applyAlignment="1" applyProtection="1">
      <alignment horizontal="center"/>
      <protection locked="0"/>
    </xf>
    <xf numFmtId="0" fontId="59" fillId="34" borderId="35" xfId="0" applyFont="1" applyFill="1" applyBorder="1" applyAlignment="1" applyProtection="1">
      <alignment horizontal="center"/>
      <protection locked="0"/>
    </xf>
    <xf numFmtId="0" fontId="59" fillId="34" borderId="21" xfId="0" applyFont="1" applyFill="1" applyBorder="1" applyAlignment="1" applyProtection="1">
      <alignment horizontal="center"/>
      <protection locked="0"/>
    </xf>
    <xf numFmtId="0" fontId="61" fillId="0" borderId="20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24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2" fillId="34" borderId="23" xfId="0" applyFont="1" applyFill="1" applyBorder="1" applyAlignment="1" applyProtection="1">
      <alignment horizontal="center"/>
      <protection locked="0"/>
    </xf>
    <xf numFmtId="0" fontId="52" fillId="34" borderId="41" xfId="0" applyFont="1" applyFill="1" applyBorder="1" applyAlignment="1" applyProtection="1">
      <alignment horizontal="center"/>
      <protection locked="0"/>
    </xf>
    <xf numFmtId="0" fontId="14" fillId="36" borderId="67" xfId="0" applyFont="1" applyFill="1" applyBorder="1" applyAlignment="1" applyProtection="1">
      <alignment horizontal="center"/>
      <protection locked="0"/>
    </xf>
    <xf numFmtId="0" fontId="14" fillId="36" borderId="68" xfId="0" applyFont="1" applyFill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 wrapText="1"/>
      <protection/>
    </xf>
    <xf numFmtId="0" fontId="52" fillId="35" borderId="21" xfId="0" applyFont="1" applyFill="1" applyBorder="1" applyAlignment="1" applyProtection="1">
      <alignment horizontal="center"/>
      <protection locked="0"/>
    </xf>
    <xf numFmtId="0" fontId="52" fillId="35" borderId="44" xfId="0" applyFont="1" applyFill="1" applyBorder="1" applyAlignment="1" applyProtection="1">
      <alignment horizontal="center" vertical="center" wrapText="1"/>
      <protection locked="0"/>
    </xf>
    <xf numFmtId="0" fontId="59" fillId="35" borderId="23" xfId="0" applyFont="1" applyFill="1" applyBorder="1" applyAlignment="1" applyProtection="1">
      <alignment horizontal="center"/>
      <protection locked="0"/>
    </xf>
    <xf numFmtId="0" fontId="59" fillId="35" borderId="66" xfId="0" applyFont="1" applyFill="1" applyBorder="1" applyAlignment="1" applyProtection="1">
      <alignment horizontal="center"/>
      <protection locked="0"/>
    </xf>
    <xf numFmtId="0" fontId="59" fillId="35" borderId="35" xfId="0" applyFont="1" applyFill="1" applyBorder="1" applyAlignment="1" applyProtection="1">
      <alignment horizontal="center"/>
      <protection locked="0"/>
    </xf>
    <xf numFmtId="0" fontId="59" fillId="35" borderId="21" xfId="0" applyFont="1" applyFill="1" applyBorder="1" applyAlignment="1" applyProtection="1">
      <alignment horizontal="center"/>
      <protection locked="0"/>
    </xf>
    <xf numFmtId="0" fontId="52" fillId="35" borderId="23" xfId="0" applyFont="1" applyFill="1" applyBorder="1" applyAlignment="1" applyProtection="1">
      <alignment horizontal="center"/>
      <protection locked="0"/>
    </xf>
    <xf numFmtId="0" fontId="52" fillId="35" borderId="41" xfId="0" applyFont="1" applyFill="1" applyBorder="1" applyAlignment="1" applyProtection="1">
      <alignment horizontal="center"/>
      <protection locked="0"/>
    </xf>
    <xf numFmtId="0" fontId="35" fillId="36" borderId="23" xfId="0" applyFont="1" applyFill="1" applyBorder="1" applyAlignment="1" applyProtection="1">
      <alignment horizontal="center"/>
      <protection locked="0"/>
    </xf>
    <xf numFmtId="0" fontId="35" fillId="36" borderId="66" xfId="0" applyFont="1" applyFill="1" applyBorder="1" applyAlignment="1" applyProtection="1">
      <alignment horizontal="center"/>
      <protection locked="0"/>
    </xf>
    <xf numFmtId="0" fontId="35" fillId="36" borderId="35" xfId="0" applyFont="1" applyFill="1" applyBorder="1" applyAlignment="1" applyProtection="1">
      <alignment horizontal="center"/>
      <protection locked="0"/>
    </xf>
    <xf numFmtId="0" fontId="35" fillId="36" borderId="21" xfId="0" applyFont="1" applyFill="1" applyBorder="1" applyAlignment="1" applyProtection="1">
      <alignment horizontal="center"/>
      <protection locked="0"/>
    </xf>
    <xf numFmtId="0" fontId="14" fillId="36" borderId="23" xfId="0" applyFont="1" applyFill="1" applyBorder="1" applyAlignment="1" applyProtection="1">
      <alignment horizontal="center"/>
      <protection locked="0"/>
    </xf>
    <xf numFmtId="0" fontId="14" fillId="36" borderId="41" xfId="0" applyFont="1" applyFill="1" applyBorder="1" applyAlignment="1" applyProtection="1">
      <alignment horizontal="center"/>
      <protection locked="0"/>
    </xf>
    <xf numFmtId="0" fontId="14" fillId="38" borderId="67" xfId="0" applyFont="1" applyFill="1" applyBorder="1" applyAlignment="1" applyProtection="1">
      <alignment horizontal="center"/>
      <protection locked="0"/>
    </xf>
    <xf numFmtId="0" fontId="14" fillId="38" borderId="68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14" fillId="36" borderId="21" xfId="0" applyFont="1" applyFill="1" applyBorder="1" applyAlignment="1" applyProtection="1">
      <alignment horizontal="center"/>
      <protection locked="0"/>
    </xf>
    <xf numFmtId="0" fontId="14" fillId="36" borderId="44" xfId="0" applyFont="1" applyFill="1" applyBorder="1" applyAlignment="1" applyProtection="1">
      <alignment horizontal="center" vertical="center" wrapText="1"/>
      <protection locked="0"/>
    </xf>
    <xf numFmtId="4" fontId="14" fillId="0" borderId="0" xfId="0" applyNumberFormat="1" applyFont="1" applyAlignment="1" applyProtection="1">
      <alignment horizontal="right"/>
      <protection locked="0"/>
    </xf>
    <xf numFmtId="4" fontId="14" fillId="0" borderId="69" xfId="0" applyNumberFormat="1" applyFont="1" applyBorder="1" applyAlignment="1" applyProtection="1">
      <alignment horizontal="right"/>
      <protection locked="0"/>
    </xf>
    <xf numFmtId="0" fontId="14" fillId="42" borderId="23" xfId="0" applyFont="1" applyFill="1" applyBorder="1" applyAlignment="1" applyProtection="1">
      <alignment horizontal="center"/>
      <protection locked="0"/>
    </xf>
    <xf numFmtId="0" fontId="14" fillId="42" borderId="41" xfId="0" applyFont="1" applyFill="1" applyBorder="1" applyAlignment="1" applyProtection="1">
      <alignment horizontal="center"/>
      <protection locked="0"/>
    </xf>
    <xf numFmtId="0" fontId="35" fillId="42" borderId="23" xfId="0" applyFont="1" applyFill="1" applyBorder="1" applyAlignment="1" applyProtection="1">
      <alignment horizontal="center"/>
      <protection locked="0"/>
    </xf>
    <xf numFmtId="0" fontId="35" fillId="42" borderId="66" xfId="0" applyFont="1" applyFill="1" applyBorder="1" applyAlignment="1" applyProtection="1">
      <alignment horizontal="center"/>
      <protection locked="0"/>
    </xf>
    <xf numFmtId="0" fontId="35" fillId="42" borderId="35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36" borderId="13" xfId="0" applyFont="1" applyFill="1" applyBorder="1" applyAlignment="1">
      <alignment horizontal="left" wrapText="1"/>
    </xf>
    <xf numFmtId="0" fontId="0" fillId="36" borderId="14" xfId="0" applyFont="1" applyFill="1" applyBorder="1" applyAlignment="1">
      <alignment horizontal="left" wrapText="1"/>
    </xf>
    <xf numFmtId="0" fontId="0" fillId="36" borderId="15" xfId="0" applyFont="1" applyFill="1" applyBorder="1" applyAlignment="1">
      <alignment horizontal="left" wrapText="1"/>
    </xf>
    <xf numFmtId="0" fontId="0" fillId="36" borderId="60" xfId="0" applyFont="1" applyFill="1" applyBorder="1" applyAlignment="1">
      <alignment horizontal="left" wrapText="1"/>
    </xf>
    <xf numFmtId="0" fontId="0" fillId="36" borderId="0" xfId="0" applyFont="1" applyFill="1" applyBorder="1" applyAlignment="1">
      <alignment horizontal="left" wrapText="1"/>
    </xf>
    <xf numFmtId="0" fontId="0" fillId="36" borderId="70" xfId="0" applyFont="1" applyFill="1" applyBorder="1" applyAlignment="1">
      <alignment horizontal="left" wrapText="1"/>
    </xf>
    <xf numFmtId="0" fontId="0" fillId="36" borderId="50" xfId="0" applyFont="1" applyFill="1" applyBorder="1" applyAlignment="1">
      <alignment horizontal="left" wrapText="1"/>
    </xf>
    <xf numFmtId="0" fontId="0" fillId="36" borderId="18" xfId="0" applyFont="1" applyFill="1" applyBorder="1" applyAlignment="1">
      <alignment horizontal="left" wrapText="1"/>
    </xf>
    <xf numFmtId="0" fontId="0" fillId="36" borderId="19" xfId="0" applyFont="1" applyFill="1" applyBorder="1" applyAlignment="1">
      <alignment horizontal="left" wrapText="1"/>
    </xf>
    <xf numFmtId="0" fontId="52" fillId="39" borderId="25" xfId="0" applyFont="1" applyFill="1" applyBorder="1" applyAlignment="1" applyProtection="1">
      <alignment horizontal="center"/>
      <protection locked="0"/>
    </xf>
    <xf numFmtId="0" fontId="52" fillId="39" borderId="0" xfId="0" applyFont="1" applyFill="1" applyBorder="1" applyAlignment="1" applyProtection="1">
      <alignment horizontal="center"/>
      <protection locked="0"/>
    </xf>
    <xf numFmtId="0" fontId="59" fillId="39" borderId="23" xfId="0" applyFont="1" applyFill="1" applyBorder="1" applyAlignment="1" applyProtection="1">
      <alignment horizontal="center"/>
      <protection locked="0"/>
    </xf>
    <xf numFmtId="0" fontId="59" fillId="39" borderId="66" xfId="0" applyFont="1" applyFill="1" applyBorder="1" applyAlignment="1" applyProtection="1">
      <alignment horizontal="center"/>
      <protection locked="0"/>
    </xf>
    <xf numFmtId="0" fontId="59" fillId="39" borderId="35" xfId="0" applyFont="1" applyFill="1" applyBorder="1" applyAlignment="1" applyProtection="1">
      <alignment horizontal="center"/>
      <protection locked="0"/>
    </xf>
    <xf numFmtId="0" fontId="59" fillId="39" borderId="21" xfId="0" applyFont="1" applyFill="1" applyBorder="1" applyAlignment="1" applyProtection="1">
      <alignment horizontal="center"/>
      <protection locked="0"/>
    </xf>
    <xf numFmtId="0" fontId="52" fillId="39" borderId="23" xfId="0" applyFont="1" applyFill="1" applyBorder="1" applyAlignment="1" applyProtection="1">
      <alignment horizontal="center"/>
      <protection locked="0"/>
    </xf>
    <xf numFmtId="0" fontId="52" fillId="39" borderId="41" xfId="0" applyFont="1" applyFill="1" applyBorder="1" applyAlignment="1" applyProtection="1">
      <alignment horizontal="center"/>
      <protection locked="0"/>
    </xf>
    <xf numFmtId="0" fontId="52" fillId="39" borderId="44" xfId="0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 applyProtection="1">
      <alignment horizontal="center" vertical="center" wrapText="1"/>
      <protection/>
    </xf>
    <xf numFmtId="0" fontId="59" fillId="40" borderId="23" xfId="0" applyFont="1" applyFill="1" applyBorder="1" applyAlignment="1" applyProtection="1">
      <alignment horizontal="center"/>
      <protection locked="0"/>
    </xf>
    <xf numFmtId="0" fontId="59" fillId="40" borderId="66" xfId="0" applyFont="1" applyFill="1" applyBorder="1" applyAlignment="1" applyProtection="1">
      <alignment horizontal="center"/>
      <protection locked="0"/>
    </xf>
    <xf numFmtId="0" fontId="59" fillId="40" borderId="35" xfId="0" applyFont="1" applyFill="1" applyBorder="1" applyAlignment="1" applyProtection="1">
      <alignment horizontal="center"/>
      <protection locked="0"/>
    </xf>
    <xf numFmtId="0" fontId="59" fillId="40" borderId="21" xfId="0" applyFont="1" applyFill="1" applyBorder="1" applyAlignment="1" applyProtection="1">
      <alignment horizontal="center"/>
      <protection locked="0"/>
    </xf>
    <xf numFmtId="0" fontId="52" fillId="40" borderId="23" xfId="0" applyFont="1" applyFill="1" applyBorder="1" applyAlignment="1" applyProtection="1">
      <alignment horizontal="center"/>
      <protection locked="0"/>
    </xf>
    <xf numFmtId="0" fontId="52" fillId="40" borderId="41" xfId="0" applyFont="1" applyFill="1" applyBorder="1" applyAlignment="1" applyProtection="1">
      <alignment horizontal="center"/>
      <protection locked="0"/>
    </xf>
    <xf numFmtId="0" fontId="52" fillId="40" borderId="21" xfId="0" applyFont="1" applyFill="1" applyBorder="1" applyAlignment="1" applyProtection="1">
      <alignment horizontal="center"/>
      <protection locked="0"/>
    </xf>
    <xf numFmtId="0" fontId="52" fillId="40" borderId="44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/>
    </xf>
    <xf numFmtId="0" fontId="59" fillId="45" borderId="23" xfId="0" applyFont="1" applyFill="1" applyBorder="1" applyAlignment="1" applyProtection="1">
      <alignment horizontal="center"/>
      <protection locked="0"/>
    </xf>
    <xf numFmtId="0" fontId="59" fillId="45" borderId="66" xfId="0" applyFont="1" applyFill="1" applyBorder="1" applyAlignment="1" applyProtection="1">
      <alignment horizontal="center"/>
      <protection locked="0"/>
    </xf>
    <xf numFmtId="0" fontId="59" fillId="45" borderId="35" xfId="0" applyFont="1" applyFill="1" applyBorder="1" applyAlignment="1" applyProtection="1">
      <alignment horizontal="center"/>
      <protection locked="0"/>
    </xf>
    <xf numFmtId="0" fontId="59" fillId="45" borderId="21" xfId="0" applyFont="1" applyFill="1" applyBorder="1" applyAlignment="1" applyProtection="1">
      <alignment horizontal="center"/>
      <protection locked="0"/>
    </xf>
    <xf numFmtId="0" fontId="58" fillId="36" borderId="13" xfId="0" applyFont="1" applyFill="1" applyBorder="1" applyAlignment="1" applyProtection="1">
      <alignment horizontal="left" wrapText="1"/>
      <protection locked="0"/>
    </xf>
    <xf numFmtId="0" fontId="58" fillId="36" borderId="14" xfId="0" applyFont="1" applyFill="1" applyBorder="1" applyAlignment="1" applyProtection="1">
      <alignment horizontal="left" wrapText="1"/>
      <protection locked="0"/>
    </xf>
    <xf numFmtId="0" fontId="58" fillId="36" borderId="15" xfId="0" applyFont="1" applyFill="1" applyBorder="1" applyAlignment="1" applyProtection="1">
      <alignment horizontal="left" wrapText="1"/>
      <protection locked="0"/>
    </xf>
    <xf numFmtId="0" fontId="58" fillId="36" borderId="60" xfId="0" applyFont="1" applyFill="1" applyBorder="1" applyAlignment="1" applyProtection="1">
      <alignment horizontal="left" wrapText="1"/>
      <protection locked="0"/>
    </xf>
    <xf numFmtId="0" fontId="58" fillId="36" borderId="0" xfId="0" applyFont="1" applyFill="1" applyBorder="1" applyAlignment="1" applyProtection="1">
      <alignment horizontal="left" wrapText="1"/>
      <protection locked="0"/>
    </xf>
    <xf numFmtId="0" fontId="58" fillId="36" borderId="70" xfId="0" applyFont="1" applyFill="1" applyBorder="1" applyAlignment="1" applyProtection="1">
      <alignment horizontal="left" wrapText="1"/>
      <protection locked="0"/>
    </xf>
    <xf numFmtId="0" fontId="58" fillId="36" borderId="50" xfId="0" applyFont="1" applyFill="1" applyBorder="1" applyAlignment="1" applyProtection="1">
      <alignment horizontal="left" wrapText="1"/>
      <protection locked="0"/>
    </xf>
    <xf numFmtId="0" fontId="58" fillId="36" borderId="18" xfId="0" applyFont="1" applyFill="1" applyBorder="1" applyAlignment="1" applyProtection="1">
      <alignment horizontal="left" wrapText="1"/>
      <protection locked="0"/>
    </xf>
    <xf numFmtId="0" fontId="58" fillId="36" borderId="19" xfId="0" applyFont="1" applyFill="1" applyBorder="1" applyAlignment="1" applyProtection="1">
      <alignment horizontal="left" wrapText="1"/>
      <protection locked="0"/>
    </xf>
    <xf numFmtId="0" fontId="52" fillId="45" borderId="23" xfId="0" applyFont="1" applyFill="1" applyBorder="1" applyAlignment="1" applyProtection="1">
      <alignment horizontal="center"/>
      <protection locked="0"/>
    </xf>
    <xf numFmtId="0" fontId="52" fillId="45" borderId="41" xfId="0" applyFont="1" applyFill="1" applyBorder="1" applyAlignment="1" applyProtection="1">
      <alignment horizontal="center"/>
      <protection locked="0"/>
    </xf>
    <xf numFmtId="0" fontId="52" fillId="45" borderId="21" xfId="0" applyFont="1" applyFill="1" applyBorder="1" applyAlignment="1" applyProtection="1">
      <alignment horizontal="center"/>
      <protection locked="0"/>
    </xf>
    <xf numFmtId="0" fontId="52" fillId="45" borderId="44" xfId="0" applyFont="1" applyFill="1" applyBorder="1" applyAlignment="1" applyProtection="1">
      <alignment horizontal="center" vertical="center" wrapText="1"/>
      <protection locked="0"/>
    </xf>
    <xf numFmtId="0" fontId="37" fillId="0" borderId="16" xfId="0" applyFont="1" applyFill="1" applyBorder="1" applyAlignment="1" applyProtection="1">
      <alignment horizontal="center" vertical="center" wrapText="1"/>
      <protection/>
    </xf>
    <xf numFmtId="0" fontId="37" fillId="0" borderId="72" xfId="0" applyFont="1" applyFill="1" applyBorder="1" applyAlignment="1" applyProtection="1">
      <alignment horizontal="center" vertical="center" wrapText="1"/>
      <protection/>
    </xf>
    <xf numFmtId="0" fontId="37" fillId="0" borderId="17" xfId="0" applyFont="1" applyFill="1" applyBorder="1" applyAlignment="1" applyProtection="1">
      <alignment horizontal="center" vertical="center" wrapText="1"/>
      <protection/>
    </xf>
    <xf numFmtId="0" fontId="61" fillId="0" borderId="62" xfId="0" applyFont="1" applyBorder="1" applyAlignment="1" applyProtection="1">
      <alignment horizontal="center"/>
      <protection/>
    </xf>
    <xf numFmtId="0" fontId="61" fillId="0" borderId="66" xfId="0" applyFont="1" applyBorder="1" applyAlignment="1" applyProtection="1">
      <alignment horizontal="center"/>
      <protection/>
    </xf>
    <xf numFmtId="0" fontId="61" fillId="0" borderId="41" xfId="0" applyFont="1" applyBorder="1" applyAlignment="1" applyProtection="1">
      <alignment horizontal="center"/>
      <protection/>
    </xf>
    <xf numFmtId="0" fontId="61" fillId="0" borderId="62" xfId="0" applyFont="1" applyBorder="1" applyAlignment="1" applyProtection="1">
      <alignment horizontal="left" vertical="center"/>
      <protection/>
    </xf>
    <xf numFmtId="0" fontId="61" fillId="0" borderId="66" xfId="0" applyFont="1" applyBorder="1" applyAlignment="1" applyProtection="1">
      <alignment horizontal="left" vertical="center"/>
      <protection/>
    </xf>
    <xf numFmtId="0" fontId="61" fillId="0" borderId="41" xfId="0" applyFont="1" applyBorder="1" applyAlignment="1" applyProtection="1">
      <alignment horizontal="left" vertical="center"/>
      <protection/>
    </xf>
    <xf numFmtId="0" fontId="61" fillId="0" borderId="73" xfId="0" applyFont="1" applyBorder="1" applyAlignment="1" applyProtection="1">
      <alignment horizontal="left" vertical="center" wrapText="1"/>
      <protection/>
    </xf>
    <xf numFmtId="0" fontId="61" fillId="0" borderId="74" xfId="0" applyFont="1" applyBorder="1" applyAlignment="1" applyProtection="1">
      <alignment horizontal="left" vertical="center" wrapText="1"/>
      <protection/>
    </xf>
    <xf numFmtId="0" fontId="61" fillId="0" borderId="54" xfId="0" applyFont="1" applyBorder="1" applyAlignment="1" applyProtection="1">
      <alignment horizontal="left" vertical="center" wrapText="1"/>
      <protection/>
    </xf>
    <xf numFmtId="0" fontId="61" fillId="0" borderId="62" xfId="0" applyFont="1" applyBorder="1" applyAlignment="1" applyProtection="1">
      <alignment horizontal="left" vertical="top" wrapText="1"/>
      <protection/>
    </xf>
    <xf numFmtId="0" fontId="61" fillId="0" borderId="66" xfId="0" applyFont="1" applyBorder="1" applyAlignment="1" applyProtection="1">
      <alignment horizontal="left" vertical="top"/>
      <protection/>
    </xf>
    <xf numFmtId="0" fontId="61" fillId="0" borderId="41" xfId="0" applyFont="1" applyBorder="1" applyAlignment="1" applyProtection="1">
      <alignment horizontal="left" vertical="top"/>
      <protection/>
    </xf>
    <xf numFmtId="0" fontId="61" fillId="0" borderId="66" xfId="0" applyFont="1" applyBorder="1" applyAlignment="1" applyProtection="1">
      <alignment horizontal="left" vertical="top" wrapText="1"/>
      <protection/>
    </xf>
    <xf numFmtId="0" fontId="61" fillId="0" borderId="41" xfId="0" applyFont="1" applyBorder="1" applyAlignment="1" applyProtection="1">
      <alignment horizontal="left" vertical="top" wrapText="1"/>
      <protection/>
    </xf>
    <xf numFmtId="0" fontId="38" fillId="33" borderId="75" xfId="0" applyFont="1" applyFill="1" applyBorder="1" applyAlignment="1" applyProtection="1">
      <alignment horizontal="center" vertical="center" wrapText="1"/>
      <protection/>
    </xf>
    <xf numFmtId="0" fontId="38" fillId="33" borderId="76" xfId="0" applyFont="1" applyFill="1" applyBorder="1" applyAlignment="1" applyProtection="1">
      <alignment horizontal="center" vertical="center" wrapText="1"/>
      <protection/>
    </xf>
    <xf numFmtId="0" fontId="38" fillId="33" borderId="77" xfId="0" applyFont="1" applyFill="1" applyBorder="1" applyAlignment="1" applyProtection="1">
      <alignment horizontal="center" vertical="center" wrapText="1"/>
      <protection/>
    </xf>
    <xf numFmtId="0" fontId="38" fillId="33" borderId="7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/>
      <protection locked="0"/>
    </xf>
    <xf numFmtId="0" fontId="14" fillId="0" borderId="79" xfId="0" applyFont="1" applyFill="1" applyBorder="1" applyAlignment="1" applyProtection="1">
      <alignment horizontal="center" vertical="center" wrapText="1"/>
      <protection/>
    </xf>
    <xf numFmtId="0" fontId="14" fillId="0" borderId="80" xfId="0" applyFont="1" applyFill="1" applyBorder="1" applyAlignment="1" applyProtection="1">
      <alignment horizontal="center" vertical="center" wrapText="1"/>
      <protection/>
    </xf>
    <xf numFmtId="0" fontId="62" fillId="34" borderId="67" xfId="0" applyFont="1" applyFill="1" applyBorder="1" applyAlignment="1" applyProtection="1">
      <alignment horizontal="center"/>
      <protection/>
    </xf>
    <xf numFmtId="0" fontId="62" fillId="34" borderId="81" xfId="0" applyFont="1" applyFill="1" applyBorder="1" applyAlignment="1" applyProtection="1">
      <alignment horizontal="center"/>
      <protection/>
    </xf>
    <xf numFmtId="0" fontId="62" fillId="34" borderId="68" xfId="0" applyFont="1" applyFill="1" applyBorder="1" applyAlignment="1" applyProtection="1">
      <alignment horizontal="center"/>
      <protection/>
    </xf>
    <xf numFmtId="0" fontId="37" fillId="33" borderId="82" xfId="0" applyFont="1" applyFill="1" applyBorder="1" applyAlignment="1" applyProtection="1">
      <alignment horizontal="center" vertical="center"/>
      <protection/>
    </xf>
    <xf numFmtId="0" fontId="37" fillId="33" borderId="83" xfId="0" applyFont="1" applyFill="1" applyBorder="1" applyAlignment="1" applyProtection="1">
      <alignment horizontal="center" vertical="center"/>
      <protection/>
    </xf>
    <xf numFmtId="0" fontId="61" fillId="0" borderId="62" xfId="0" applyFont="1" applyBorder="1" applyAlignment="1" applyProtection="1">
      <alignment horizontal="left" vertical="center" wrapText="1"/>
      <protection/>
    </xf>
    <xf numFmtId="0" fontId="61" fillId="0" borderId="66" xfId="0" applyFont="1" applyBorder="1" applyAlignment="1" applyProtection="1">
      <alignment horizontal="left" vertical="center" wrapText="1"/>
      <protection/>
    </xf>
    <xf numFmtId="0" fontId="61" fillId="0" borderId="41" xfId="0" applyFont="1" applyBorder="1" applyAlignment="1" applyProtection="1">
      <alignment horizontal="left" vertical="center" wrapText="1"/>
      <protection/>
    </xf>
    <xf numFmtId="0" fontId="61" fillId="0" borderId="62" xfId="0" applyFont="1" applyBorder="1" applyAlignment="1" applyProtection="1">
      <alignment horizontal="center" vertical="top"/>
      <protection/>
    </xf>
    <xf numFmtId="0" fontId="61" fillId="0" borderId="66" xfId="0" applyFont="1" applyBorder="1" applyAlignment="1" applyProtection="1">
      <alignment horizontal="center" vertical="top"/>
      <protection/>
    </xf>
    <xf numFmtId="0" fontId="61" fillId="0" borderId="41" xfId="0" applyFont="1" applyBorder="1" applyAlignment="1" applyProtection="1">
      <alignment horizontal="center" vertical="top"/>
      <protection/>
    </xf>
    <xf numFmtId="0" fontId="62" fillId="35" borderId="67" xfId="0" applyFont="1" applyFill="1" applyBorder="1" applyAlignment="1" applyProtection="1">
      <alignment horizontal="center"/>
      <protection/>
    </xf>
    <xf numFmtId="0" fontId="62" fillId="35" borderId="81" xfId="0" applyFont="1" applyFill="1" applyBorder="1" applyAlignment="1" applyProtection="1">
      <alignment horizontal="center"/>
      <protection/>
    </xf>
    <xf numFmtId="0" fontId="37" fillId="36" borderId="82" xfId="0" applyFont="1" applyFill="1" applyBorder="1" applyAlignment="1" applyProtection="1">
      <alignment horizontal="center" vertical="center"/>
      <protection/>
    </xf>
    <xf numFmtId="0" fontId="37" fillId="36" borderId="84" xfId="0" applyFont="1" applyFill="1" applyBorder="1" applyAlignment="1" applyProtection="1">
      <alignment horizontal="center" vertical="center"/>
      <protection/>
    </xf>
    <xf numFmtId="0" fontId="37" fillId="36" borderId="83" xfId="0" applyFont="1" applyFill="1" applyBorder="1" applyAlignment="1" applyProtection="1">
      <alignment horizontal="center" vertical="center"/>
      <protection/>
    </xf>
    <xf numFmtId="0" fontId="61" fillId="0" borderId="27" xfId="0" applyFont="1" applyBorder="1" applyAlignment="1" applyProtection="1">
      <alignment horizontal="left"/>
      <protection/>
    </xf>
    <xf numFmtId="0" fontId="61" fillId="0" borderId="21" xfId="0" applyFont="1" applyBorder="1" applyAlignment="1" applyProtection="1">
      <alignment horizontal="left"/>
      <protection/>
    </xf>
    <xf numFmtId="0" fontId="61" fillId="0" borderId="22" xfId="0" applyFont="1" applyBorder="1" applyAlignment="1" applyProtection="1">
      <alignment horizontal="left"/>
      <protection/>
    </xf>
    <xf numFmtId="0" fontId="61" fillId="0" borderId="27" xfId="0" applyFont="1" applyBorder="1" applyAlignment="1" applyProtection="1">
      <alignment horizontal="left" vertical="center"/>
      <protection/>
    </xf>
    <xf numFmtId="0" fontId="61" fillId="0" borderId="21" xfId="0" applyFont="1" applyBorder="1" applyAlignment="1" applyProtection="1">
      <alignment horizontal="left" vertical="center"/>
      <protection/>
    </xf>
    <xf numFmtId="0" fontId="61" fillId="0" borderId="22" xfId="0" applyFont="1" applyBorder="1" applyAlignment="1" applyProtection="1">
      <alignment horizontal="left" vertical="center"/>
      <protection/>
    </xf>
    <xf numFmtId="0" fontId="61" fillId="0" borderId="27" xfId="0" applyFont="1" applyFill="1" applyBorder="1" applyAlignment="1" applyProtection="1">
      <alignment horizontal="left" vertical="center"/>
      <protection/>
    </xf>
    <xf numFmtId="0" fontId="61" fillId="0" borderId="21" xfId="0" applyFont="1" applyFill="1" applyBorder="1" applyAlignment="1" applyProtection="1">
      <alignment horizontal="left" vertical="center"/>
      <protection/>
    </xf>
    <xf numFmtId="0" fontId="61" fillId="0" borderId="23" xfId="0" applyFont="1" applyFill="1" applyBorder="1" applyAlignment="1" applyProtection="1">
      <alignment horizontal="left" vertical="center"/>
      <protection/>
    </xf>
    <xf numFmtId="0" fontId="61" fillId="0" borderId="22" xfId="0" applyFont="1" applyFill="1" applyBorder="1" applyAlignment="1" applyProtection="1">
      <alignment horizontal="left" vertical="center"/>
      <protection/>
    </xf>
    <xf numFmtId="0" fontId="61" fillId="0" borderId="73" xfId="0" applyFont="1" applyBorder="1" applyAlignment="1" applyProtection="1">
      <alignment horizontal="left" vertical="center"/>
      <protection/>
    </xf>
    <xf numFmtId="0" fontId="61" fillId="0" borderId="74" xfId="0" applyFont="1" applyBorder="1" applyAlignment="1" applyProtection="1">
      <alignment horizontal="left" vertical="center"/>
      <protection/>
    </xf>
    <xf numFmtId="0" fontId="61" fillId="0" borderId="54" xfId="0" applyFont="1" applyBorder="1" applyAlignment="1" applyProtection="1">
      <alignment horizontal="left" vertical="center"/>
      <protection/>
    </xf>
    <xf numFmtId="0" fontId="61" fillId="0" borderId="10" xfId="0" applyFont="1" applyBorder="1" applyAlignment="1" applyProtection="1">
      <alignment horizontal="left" vertical="center"/>
      <protection/>
    </xf>
    <xf numFmtId="0" fontId="61" fillId="0" borderId="24" xfId="0" applyFont="1" applyBorder="1" applyAlignment="1" applyProtection="1">
      <alignment horizontal="left" vertical="center"/>
      <protection/>
    </xf>
    <xf numFmtId="0" fontId="61" fillId="0" borderId="47" xfId="0" applyFont="1" applyBorder="1" applyAlignment="1" applyProtection="1">
      <alignment horizontal="left" vertical="center"/>
      <protection/>
    </xf>
    <xf numFmtId="0" fontId="61" fillId="0" borderId="45" xfId="0" applyFont="1" applyBorder="1" applyAlignment="1" applyProtection="1">
      <alignment horizontal="left" vertical="center"/>
      <protection/>
    </xf>
    <xf numFmtId="0" fontId="61" fillId="0" borderId="62" xfId="0" applyFont="1" applyBorder="1" applyAlignment="1" applyProtection="1">
      <alignment horizontal="left" vertical="top"/>
      <protection/>
    </xf>
    <xf numFmtId="0" fontId="61" fillId="0" borderId="23" xfId="0" applyFont="1" applyBorder="1" applyAlignment="1" applyProtection="1">
      <alignment horizontal="left"/>
      <protection/>
    </xf>
    <xf numFmtId="0" fontId="61" fillId="0" borderId="62" xfId="0" applyFont="1" applyFill="1" applyBorder="1" applyAlignment="1" applyProtection="1">
      <alignment horizontal="left" vertical="top" wrapText="1"/>
      <protection/>
    </xf>
    <xf numFmtId="0" fontId="61" fillId="0" borderId="66" xfId="0" applyFont="1" applyFill="1" applyBorder="1" applyAlignment="1" applyProtection="1">
      <alignment horizontal="left" vertical="top" wrapText="1"/>
      <protection/>
    </xf>
    <xf numFmtId="0" fontId="61" fillId="0" borderId="41" xfId="0" applyFont="1" applyFill="1" applyBorder="1" applyAlignment="1" applyProtection="1">
      <alignment horizontal="left" vertical="top" wrapText="1"/>
      <protection/>
    </xf>
    <xf numFmtId="0" fontId="61" fillId="0" borderId="0" xfId="0" applyFont="1" applyAlignment="1" applyProtection="1">
      <alignment horizontal="left" vertical="top" wrapText="1"/>
      <protection/>
    </xf>
    <xf numFmtId="0" fontId="61" fillId="0" borderId="0" xfId="0" applyFont="1" applyAlignment="1" applyProtection="1">
      <alignment horizontal="left" vertical="top" wrapText="1"/>
      <protection/>
    </xf>
    <xf numFmtId="0" fontId="61" fillId="0" borderId="85" xfId="0" applyFont="1" applyBorder="1" applyAlignment="1" applyProtection="1">
      <alignment horizontal="left" vertical="top"/>
      <protection/>
    </xf>
    <xf numFmtId="0" fontId="61" fillId="0" borderId="86" xfId="0" applyFont="1" applyBorder="1" applyAlignment="1" applyProtection="1">
      <alignment horizontal="left" vertical="top"/>
      <protection/>
    </xf>
    <xf numFmtId="0" fontId="61" fillId="0" borderId="87" xfId="0" applyFont="1" applyBorder="1" applyAlignment="1" applyProtection="1">
      <alignment horizontal="left" vertical="top"/>
      <protection/>
    </xf>
    <xf numFmtId="0" fontId="62" fillId="45" borderId="82" xfId="0" applyFont="1" applyFill="1" applyBorder="1" applyAlignment="1" applyProtection="1">
      <alignment horizontal="center" vertical="center"/>
      <protection/>
    </xf>
    <xf numFmtId="0" fontId="62" fillId="45" borderId="83" xfId="0" applyFont="1" applyFill="1" applyBorder="1" applyAlignment="1" applyProtection="1">
      <alignment horizontal="center" vertical="center"/>
      <protection/>
    </xf>
    <xf numFmtId="0" fontId="62" fillId="41" borderId="67" xfId="0" applyFont="1" applyFill="1" applyBorder="1" applyAlignment="1" applyProtection="1">
      <alignment horizontal="center" vertical="center"/>
      <protection/>
    </xf>
    <xf numFmtId="0" fontId="62" fillId="41" borderId="81" xfId="0" applyFont="1" applyFill="1" applyBorder="1" applyAlignment="1" applyProtection="1">
      <alignment horizontal="center" vertical="center"/>
      <protection/>
    </xf>
    <xf numFmtId="0" fontId="62" fillId="41" borderId="68" xfId="0" applyFont="1" applyFill="1" applyBorder="1" applyAlignment="1" applyProtection="1">
      <alignment horizontal="center" vertical="center"/>
      <protection/>
    </xf>
    <xf numFmtId="0" fontId="37" fillId="42" borderId="67" xfId="0" applyFont="1" applyFill="1" applyBorder="1" applyAlignment="1" applyProtection="1">
      <alignment horizontal="center" vertical="center"/>
      <protection/>
    </xf>
    <xf numFmtId="0" fontId="37" fillId="42" borderId="81" xfId="0" applyFont="1" applyFill="1" applyBorder="1" applyAlignment="1" applyProtection="1">
      <alignment horizontal="center" vertical="center"/>
      <protection/>
    </xf>
    <xf numFmtId="0" fontId="37" fillId="42" borderId="68" xfId="0" applyFont="1" applyFill="1" applyBorder="1" applyAlignment="1" applyProtection="1">
      <alignment horizontal="center" vertical="center"/>
      <protection/>
    </xf>
    <xf numFmtId="0" fontId="61" fillId="0" borderId="62" xfId="0" applyFont="1" applyBorder="1" applyAlignment="1" applyProtection="1">
      <alignment horizontal="left"/>
      <protection/>
    </xf>
    <xf numFmtId="0" fontId="61" fillId="0" borderId="66" xfId="0" applyFont="1" applyBorder="1" applyAlignment="1" applyProtection="1">
      <alignment horizontal="left"/>
      <protection/>
    </xf>
    <xf numFmtId="0" fontId="61" fillId="0" borderId="41" xfId="0" applyFont="1" applyBorder="1" applyAlignment="1" applyProtection="1">
      <alignment horizontal="left"/>
      <protection/>
    </xf>
    <xf numFmtId="49" fontId="60" fillId="37" borderId="44" xfId="0" applyNumberFormat="1" applyFont="1" applyFill="1" applyBorder="1" applyAlignment="1" applyProtection="1">
      <alignment horizontal="center"/>
      <protection/>
    </xf>
    <xf numFmtId="0" fontId="0" fillId="42" borderId="20" xfId="0" applyFont="1" applyFill="1" applyBorder="1" applyAlignment="1" applyProtection="1">
      <alignment horizontal="center" vertical="center"/>
      <protection locked="0"/>
    </xf>
    <xf numFmtId="0" fontId="0" fillId="42" borderId="88" xfId="0" applyFont="1" applyFill="1" applyBorder="1" applyAlignment="1" applyProtection="1">
      <alignment horizontal="center" vertical="center"/>
      <protection locked="0"/>
    </xf>
    <xf numFmtId="0" fontId="0" fillId="42" borderId="31" xfId="0" applyFont="1" applyFill="1" applyBorder="1" applyAlignment="1" applyProtection="1">
      <alignment horizontal="center" vertical="center"/>
      <protection locked="0"/>
    </xf>
    <xf numFmtId="0" fontId="0" fillId="42" borderId="87" xfId="0" applyFont="1" applyFill="1" applyBorder="1" applyAlignment="1" applyProtection="1">
      <alignment horizontal="center" vertical="center"/>
      <protection locked="0"/>
    </xf>
    <xf numFmtId="0" fontId="0" fillId="0" borderId="69" xfId="0" applyFont="1" applyBorder="1" applyAlignment="1" applyProtection="1">
      <alignment horizontal="center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/>
      <protection/>
    </xf>
    <xf numFmtId="3" fontId="55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89" xfId="0" applyFont="1" applyBorder="1" applyAlignment="1" applyProtection="1">
      <alignment horizontal="center"/>
      <protection/>
    </xf>
    <xf numFmtId="0" fontId="0" fillId="0" borderId="88" xfId="0" applyFont="1" applyFill="1" applyBorder="1" applyAlignment="1" applyProtection="1">
      <alignment horizontal="center" vertical="center"/>
      <protection/>
    </xf>
    <xf numFmtId="0" fontId="0" fillId="0" borderId="90" xfId="0" applyFont="1" applyBorder="1" applyAlignment="1" applyProtection="1">
      <alignment horizontal="center"/>
      <protection/>
    </xf>
    <xf numFmtId="3" fontId="55" fillId="0" borderId="48" xfId="0" applyNumberFormat="1" applyFont="1" applyFill="1" applyBorder="1" applyAlignment="1" applyProtection="1">
      <alignment horizontal="center" vertical="center"/>
      <protection/>
    </xf>
    <xf numFmtId="3" fontId="55" fillId="0" borderId="49" xfId="0" applyNumberFormat="1" applyFont="1" applyFill="1" applyBorder="1" applyAlignment="1" applyProtection="1">
      <alignment horizontal="center" vertical="center"/>
      <protection/>
    </xf>
    <xf numFmtId="0" fontId="55" fillId="0" borderId="34" xfId="0" applyFont="1" applyFill="1" applyBorder="1" applyAlignment="1" applyProtection="1">
      <alignment horizontal="center" vertical="center"/>
      <protection/>
    </xf>
    <xf numFmtId="0" fontId="0" fillId="41" borderId="29" xfId="0" applyFont="1" applyFill="1" applyBorder="1" applyAlignment="1" applyProtection="1">
      <alignment horizontal="center" vertical="center"/>
      <protection locked="0"/>
    </xf>
    <xf numFmtId="0" fontId="0" fillId="41" borderId="2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 tint="0.39998000860214233"/>
  </sheetPr>
  <dimension ref="A1:R100"/>
  <sheetViews>
    <sheetView view="pageBreakPreview" zoomScale="85" zoomScaleNormal="95" zoomScaleSheetLayoutView="85" zoomScalePageLayoutView="0" workbookViewId="0" topLeftCell="A25">
      <selection activeCell="F58" sqref="F58"/>
    </sheetView>
  </sheetViews>
  <sheetFormatPr defaultColWidth="9.140625" defaultRowHeight="15"/>
  <cols>
    <col min="1" max="1" width="14.8515625" style="4" customWidth="1"/>
    <col min="2" max="2" width="14.28125" style="4" customWidth="1"/>
    <col min="3" max="3" width="13.421875" style="4" customWidth="1"/>
    <col min="4" max="4" width="16.28125" style="4" customWidth="1"/>
    <col min="5" max="5" width="15.8515625" style="4" customWidth="1"/>
    <col min="6" max="6" width="17.7109375" style="4" customWidth="1"/>
    <col min="7" max="7" width="15.421875" style="4" customWidth="1"/>
    <col min="8" max="8" width="18.140625" style="79" customWidth="1"/>
    <col min="9" max="10" width="15.28125" style="79" customWidth="1"/>
    <col min="11" max="11" width="17.140625" style="79" customWidth="1"/>
    <col min="12" max="12" width="17.7109375" style="4" customWidth="1"/>
    <col min="13" max="13" width="16.8515625" style="4" customWidth="1"/>
    <col min="14" max="14" width="12.421875" style="4" customWidth="1"/>
    <col min="15" max="15" width="20.7109375" style="4" customWidth="1"/>
    <col min="16" max="16" width="22.28125" style="4" customWidth="1"/>
    <col min="17" max="17" width="16.57421875" style="4" customWidth="1"/>
    <col min="18" max="18" width="17.57421875" style="4" customWidth="1"/>
    <col min="19" max="16384" width="9.140625" style="4" customWidth="1"/>
  </cols>
  <sheetData>
    <row r="1" spans="1:18" ht="18.75">
      <c r="A1" s="279" t="s">
        <v>144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1"/>
    </row>
    <row r="2" spans="1:18" s="14" customFormat="1" ht="19.5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1" s="75" customFormat="1" ht="15.75">
      <c r="A3" s="5" t="s">
        <v>146</v>
      </c>
      <c r="B3" s="73"/>
      <c r="C3" s="74"/>
      <c r="H3" s="76"/>
      <c r="I3" s="76"/>
      <c r="J3" s="76"/>
      <c r="K3" s="76"/>
    </row>
    <row r="4" spans="1:11" s="75" customFormat="1" ht="16.5" thickBot="1">
      <c r="A4" s="134" t="s">
        <v>147</v>
      </c>
      <c r="B4" s="77"/>
      <c r="C4" s="78"/>
      <c r="H4" s="76"/>
      <c r="I4" s="76"/>
      <c r="J4" s="76"/>
      <c r="K4" s="76"/>
    </row>
    <row r="5" spans="8:11" s="75" customFormat="1" ht="15.75">
      <c r="H5" s="76"/>
      <c r="I5" s="76"/>
      <c r="J5" s="76"/>
      <c r="K5" s="76"/>
    </row>
    <row r="6" ht="15">
      <c r="M6" s="80"/>
    </row>
    <row r="7" ht="15"/>
    <row r="8" spans="3:18" ht="18.75">
      <c r="C8" s="282" t="s">
        <v>145</v>
      </c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</row>
    <row r="9" spans="1:18" ht="75">
      <c r="A9" s="196" t="s">
        <v>174</v>
      </c>
      <c r="B9" s="196" t="s">
        <v>174</v>
      </c>
      <c r="C9" s="196" t="s">
        <v>42</v>
      </c>
      <c r="D9" s="196" t="s">
        <v>43</v>
      </c>
      <c r="E9" s="196" t="s">
        <v>173</v>
      </c>
      <c r="F9" s="196" t="s">
        <v>173</v>
      </c>
      <c r="G9" s="196" t="s">
        <v>44</v>
      </c>
      <c r="H9" s="197" t="s">
        <v>97</v>
      </c>
      <c r="I9" s="197" t="s">
        <v>45</v>
      </c>
      <c r="J9" s="198" t="s">
        <v>47</v>
      </c>
      <c r="K9" s="197" t="s">
        <v>46</v>
      </c>
      <c r="L9" s="196" t="s">
        <v>24</v>
      </c>
      <c r="M9" s="196" t="s">
        <v>25</v>
      </c>
      <c r="N9" s="196" t="s">
        <v>26</v>
      </c>
      <c r="O9" s="196" t="s">
        <v>27</v>
      </c>
      <c r="P9" s="196" t="s">
        <v>31</v>
      </c>
      <c r="Q9" s="196" t="s">
        <v>9</v>
      </c>
      <c r="R9" s="196" t="s">
        <v>10</v>
      </c>
    </row>
    <row r="10" spans="1:18" ht="15">
      <c r="A10" s="199" t="s">
        <v>1</v>
      </c>
      <c r="B10" s="199" t="s">
        <v>2</v>
      </c>
      <c r="C10" s="199" t="s">
        <v>3</v>
      </c>
      <c r="D10" s="199" t="s">
        <v>2</v>
      </c>
      <c r="E10" s="199" t="s">
        <v>1</v>
      </c>
      <c r="F10" s="199" t="s">
        <v>2</v>
      </c>
      <c r="G10" s="199" t="s">
        <v>2</v>
      </c>
      <c r="H10" s="199" t="s">
        <v>3</v>
      </c>
      <c r="I10" s="199" t="s">
        <v>2</v>
      </c>
      <c r="J10" s="200" t="s">
        <v>4</v>
      </c>
      <c r="K10" s="200" t="s">
        <v>5</v>
      </c>
      <c r="L10" s="199" t="s">
        <v>20</v>
      </c>
      <c r="M10" s="200" t="s">
        <v>5</v>
      </c>
      <c r="N10" s="199" t="s">
        <v>3</v>
      </c>
      <c r="O10" s="200" t="s">
        <v>5</v>
      </c>
      <c r="P10" s="199" t="s">
        <v>5</v>
      </c>
      <c r="Q10" s="199" t="s">
        <v>5</v>
      </c>
      <c r="R10" s="199" t="s">
        <v>5</v>
      </c>
    </row>
    <row r="11" spans="1:18" ht="15.75" thickBot="1">
      <c r="A11" s="81" t="s">
        <v>6</v>
      </c>
      <c r="B11" s="81" t="s">
        <v>22</v>
      </c>
      <c r="C11" s="81" t="s">
        <v>7</v>
      </c>
      <c r="D11" s="81" t="s">
        <v>23</v>
      </c>
      <c r="E11" s="81" t="s">
        <v>8</v>
      </c>
      <c r="F11" s="81" t="s">
        <v>57</v>
      </c>
      <c r="G11" s="81" t="s">
        <v>58</v>
      </c>
      <c r="H11" s="81" t="s">
        <v>59</v>
      </c>
      <c r="I11" s="81" t="s">
        <v>60</v>
      </c>
      <c r="J11" s="81" t="s">
        <v>61</v>
      </c>
      <c r="K11" s="81" t="s">
        <v>62</v>
      </c>
      <c r="L11" s="81" t="s">
        <v>63</v>
      </c>
      <c r="M11" s="81" t="s">
        <v>64</v>
      </c>
      <c r="N11" s="81" t="s">
        <v>65</v>
      </c>
      <c r="O11" s="81" t="s">
        <v>66</v>
      </c>
      <c r="P11" s="81" t="s">
        <v>73</v>
      </c>
      <c r="Q11" s="81" t="s">
        <v>67</v>
      </c>
      <c r="R11" s="81" t="s">
        <v>68</v>
      </c>
    </row>
    <row r="12" spans="1:18" ht="16.5" thickBot="1" thickTop="1">
      <c r="A12" s="82"/>
      <c r="B12" s="51">
        <f>SUM(A12*1000)</f>
        <v>0</v>
      </c>
      <c r="C12" s="52">
        <v>0.232</v>
      </c>
      <c r="D12" s="53">
        <f>SUM(B12*C12)</f>
        <v>0</v>
      </c>
      <c r="E12" s="83"/>
      <c r="F12" s="54">
        <f>SUM(E12*1000)</f>
        <v>0</v>
      </c>
      <c r="G12" s="53">
        <f>SUM(D12+F12)</f>
        <v>0</v>
      </c>
      <c r="H12" s="55">
        <v>0.6</v>
      </c>
      <c r="I12" s="56">
        <f>SUM(G12*H12)</f>
        <v>0</v>
      </c>
      <c r="J12" s="57">
        <v>60</v>
      </c>
      <c r="K12" s="53">
        <f>SUM(I12/J12)</f>
        <v>0</v>
      </c>
      <c r="L12" s="84">
        <v>12</v>
      </c>
      <c r="M12" s="53">
        <f>SUM(K12/L12)</f>
        <v>0</v>
      </c>
      <c r="N12" s="85">
        <v>0.6</v>
      </c>
      <c r="O12" s="58">
        <f>SUM(M12/N12)</f>
        <v>0</v>
      </c>
      <c r="P12" s="59">
        <f>SUM(G28)</f>
        <v>0</v>
      </c>
      <c r="Q12" s="60" t="str">
        <f>IF(P12&gt;O12,P12-O12," ")</f>
        <v> </v>
      </c>
      <c r="R12" s="61" t="str">
        <f>IF(P12&lt;O12,P12-O12," ")</f>
        <v> </v>
      </c>
    </row>
    <row r="13" ht="15"/>
    <row r="14" ht="15"/>
    <row r="15" ht="15"/>
    <row r="16" spans="4:6" ht="15.75" thickBot="1">
      <c r="D16" s="86"/>
      <c r="E16" s="86"/>
      <c r="F16" s="86"/>
    </row>
    <row r="17" spans="4:11" ht="15">
      <c r="D17" s="86"/>
      <c r="E17" s="86"/>
      <c r="F17" s="288" t="s">
        <v>18</v>
      </c>
      <c r="G17" s="289"/>
      <c r="H17" s="290" t="s">
        <v>48</v>
      </c>
      <c r="I17" s="291"/>
      <c r="K17" s="4"/>
    </row>
    <row r="18" spans="3:11" ht="75">
      <c r="C18" s="196" t="s">
        <v>19</v>
      </c>
      <c r="D18" s="196" t="s">
        <v>17</v>
      </c>
      <c r="E18" s="196" t="s">
        <v>17</v>
      </c>
      <c r="F18" s="196" t="s">
        <v>16</v>
      </c>
      <c r="G18" s="201" t="s">
        <v>33</v>
      </c>
      <c r="H18" s="87" t="s">
        <v>34</v>
      </c>
      <c r="I18" s="88" t="s">
        <v>56</v>
      </c>
      <c r="K18" s="4"/>
    </row>
    <row r="19" spans="3:11" ht="15">
      <c r="C19" s="199"/>
      <c r="D19" s="202" t="s">
        <v>32</v>
      </c>
      <c r="E19" s="199" t="s">
        <v>5</v>
      </c>
      <c r="F19" s="199" t="s">
        <v>20</v>
      </c>
      <c r="G19" s="203" t="s">
        <v>5</v>
      </c>
      <c r="H19" s="89" t="s">
        <v>20</v>
      </c>
      <c r="I19" s="194" t="s">
        <v>5</v>
      </c>
      <c r="K19" s="4"/>
    </row>
    <row r="20" spans="3:11" ht="15.75" thickBot="1">
      <c r="C20" s="81" t="s">
        <v>28</v>
      </c>
      <c r="D20" s="81" t="s">
        <v>29</v>
      </c>
      <c r="E20" s="81" t="s">
        <v>30</v>
      </c>
      <c r="F20" s="81" t="s">
        <v>69</v>
      </c>
      <c r="G20" s="91" t="s">
        <v>70</v>
      </c>
      <c r="H20" s="92" t="s">
        <v>71</v>
      </c>
      <c r="I20" s="93" t="s">
        <v>72</v>
      </c>
      <c r="K20" s="4"/>
    </row>
    <row r="21" spans="3:11" ht="15.75" thickTop="1">
      <c r="C21" s="283" t="s">
        <v>11</v>
      </c>
      <c r="D21" s="62" t="s">
        <v>14</v>
      </c>
      <c r="E21" s="63">
        <v>0.12</v>
      </c>
      <c r="F21" s="258"/>
      <c r="G21" s="65">
        <f aca="true" t="shared" si="0" ref="G21:G27">SUM(E21*F21)</f>
        <v>0</v>
      </c>
      <c r="H21" s="95"/>
      <c r="I21" s="69">
        <f aca="true" t="shared" si="1" ref="I21:I27">SUM(E21*H21)</f>
        <v>0</v>
      </c>
      <c r="K21" s="4"/>
    </row>
    <row r="22" spans="3:11" ht="15">
      <c r="C22" s="284"/>
      <c r="D22" s="64" t="s">
        <v>15</v>
      </c>
      <c r="E22" s="63">
        <v>0.24</v>
      </c>
      <c r="F22" s="96"/>
      <c r="G22" s="65">
        <f t="shared" si="0"/>
        <v>0</v>
      </c>
      <c r="H22" s="97"/>
      <c r="I22" s="69">
        <f t="shared" si="1"/>
        <v>0</v>
      </c>
      <c r="K22" s="4"/>
    </row>
    <row r="23" spans="3:11" ht="15">
      <c r="C23" s="285"/>
      <c r="D23" s="64" t="s">
        <v>107</v>
      </c>
      <c r="E23" s="63">
        <v>0.36</v>
      </c>
      <c r="F23" s="96"/>
      <c r="G23" s="65">
        <f t="shared" si="0"/>
        <v>0</v>
      </c>
      <c r="H23" s="97"/>
      <c r="I23" s="69">
        <f t="shared" si="1"/>
        <v>0</v>
      </c>
      <c r="K23" s="4"/>
    </row>
    <row r="24" spans="3:11" ht="15">
      <c r="C24" s="286" t="s">
        <v>12</v>
      </c>
      <c r="D24" s="64" t="s">
        <v>21</v>
      </c>
      <c r="E24" s="63">
        <v>0.77</v>
      </c>
      <c r="F24" s="96"/>
      <c r="G24" s="65">
        <f t="shared" si="0"/>
        <v>0</v>
      </c>
      <c r="H24" s="97"/>
      <c r="I24" s="69">
        <f t="shared" si="1"/>
        <v>0</v>
      </c>
      <c r="K24" s="4"/>
    </row>
    <row r="25" spans="3:11" ht="15">
      <c r="C25" s="287"/>
      <c r="D25" s="62" t="s">
        <v>13</v>
      </c>
      <c r="E25" s="63">
        <v>1.1</v>
      </c>
      <c r="F25" s="96"/>
      <c r="G25" s="65">
        <f t="shared" si="0"/>
        <v>0</v>
      </c>
      <c r="H25" s="97"/>
      <c r="I25" s="69">
        <f t="shared" si="1"/>
        <v>0</v>
      </c>
      <c r="K25" s="4"/>
    </row>
    <row r="26" spans="3:11" ht="15">
      <c r="C26" s="292" t="s">
        <v>106</v>
      </c>
      <c r="D26" s="62" t="s">
        <v>140</v>
      </c>
      <c r="E26" s="63">
        <v>2</v>
      </c>
      <c r="F26" s="96"/>
      <c r="G26" s="65">
        <f t="shared" si="0"/>
        <v>0</v>
      </c>
      <c r="H26" s="97"/>
      <c r="I26" s="69">
        <f t="shared" si="1"/>
        <v>0</v>
      </c>
      <c r="K26" s="4"/>
    </row>
    <row r="27" spans="3:11" ht="15.75" thickBot="1">
      <c r="C27" s="292"/>
      <c r="D27" s="62" t="s">
        <v>141</v>
      </c>
      <c r="E27" s="63">
        <v>3</v>
      </c>
      <c r="F27" s="98"/>
      <c r="G27" s="66">
        <f t="shared" si="0"/>
        <v>0</v>
      </c>
      <c r="H27" s="99"/>
      <c r="I27" s="70">
        <f t="shared" si="1"/>
        <v>0</v>
      </c>
      <c r="K27" s="4"/>
    </row>
    <row r="28" spans="6:11" ht="16.5" thickBot="1" thickTop="1">
      <c r="F28" s="67">
        <f>SUM(F21:F27)</f>
        <v>0</v>
      </c>
      <c r="G28" s="104">
        <f>SUM(G21:G27)</f>
        <v>0</v>
      </c>
      <c r="H28" s="68">
        <f>SUM(H21:H27)</f>
        <v>0</v>
      </c>
      <c r="I28" s="71">
        <f>SUM(I21:I27)</f>
        <v>0</v>
      </c>
      <c r="J28" s="248">
        <f>SUM(O12*60/100)</f>
        <v>0</v>
      </c>
      <c r="K28" s="4"/>
    </row>
    <row r="29" spans="7:11" ht="15">
      <c r="G29" s="79"/>
      <c r="I29" s="4"/>
      <c r="K29" s="4"/>
    </row>
    <row r="30" spans="7:11" ht="15">
      <c r="G30" s="79"/>
      <c r="I30" s="105">
        <f>-SUM(R12)</f>
        <v>0</v>
      </c>
      <c r="K30" s="4"/>
    </row>
    <row r="31" spans="7:11" ht="15">
      <c r="G31" s="79"/>
      <c r="I31" s="106">
        <f>SUM(I30-I28)</f>
        <v>0</v>
      </c>
      <c r="K31" s="4"/>
    </row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spans="1:5" ht="15">
      <c r="A47" s="278" t="s">
        <v>79</v>
      </c>
      <c r="B47" s="278"/>
      <c r="C47" s="278"/>
      <c r="D47" s="278"/>
      <c r="E47" s="278"/>
    </row>
    <row r="48" ht="15"/>
    <row r="49" spans="1:8" ht="98.25" customHeight="1" thickBot="1">
      <c r="A49" s="276" t="s">
        <v>75</v>
      </c>
      <c r="B49" s="276"/>
      <c r="C49" s="204" t="s">
        <v>76</v>
      </c>
      <c r="D49" s="204" t="s">
        <v>77</v>
      </c>
      <c r="E49" s="204" t="s">
        <v>78</v>
      </c>
      <c r="F49" s="100"/>
      <c r="G49" s="100"/>
      <c r="H49" s="100"/>
    </row>
    <row r="50" spans="1:7" ht="15.75" thickTop="1">
      <c r="A50" s="277"/>
      <c r="B50" s="277"/>
      <c r="C50" s="101"/>
      <c r="D50" s="101"/>
      <c r="E50" s="101"/>
      <c r="F50" s="79"/>
      <c r="G50" s="79"/>
    </row>
    <row r="51" spans="1:7" ht="15">
      <c r="A51" s="272"/>
      <c r="B51" s="272"/>
      <c r="C51" s="102"/>
      <c r="D51" s="102"/>
      <c r="E51" s="102"/>
      <c r="F51" s="79"/>
      <c r="G51" s="79"/>
    </row>
    <row r="52" spans="1:7" ht="15">
      <c r="A52" s="272"/>
      <c r="B52" s="272"/>
      <c r="C52" s="102"/>
      <c r="D52" s="102"/>
      <c r="E52" s="102"/>
      <c r="F52" s="79"/>
      <c r="G52" s="79"/>
    </row>
    <row r="53" spans="1:7" ht="15">
      <c r="A53" s="272"/>
      <c r="B53" s="272"/>
      <c r="C53" s="102"/>
      <c r="D53" s="102"/>
      <c r="E53" s="102"/>
      <c r="F53" s="79"/>
      <c r="G53" s="79"/>
    </row>
    <row r="54" spans="1:7" ht="15">
      <c r="A54" s="272"/>
      <c r="B54" s="272"/>
      <c r="C54" s="102"/>
      <c r="D54" s="102"/>
      <c r="E54" s="102"/>
      <c r="F54" s="79"/>
      <c r="G54" s="79"/>
    </row>
    <row r="55" spans="1:7" ht="15">
      <c r="A55" s="272"/>
      <c r="B55" s="272"/>
      <c r="C55" s="102"/>
      <c r="D55" s="102"/>
      <c r="E55" s="102"/>
      <c r="F55" s="79"/>
      <c r="G55" s="79"/>
    </row>
    <row r="56" spans="1:7" ht="15.75" thickBot="1">
      <c r="A56" s="273"/>
      <c r="B56" s="273"/>
      <c r="C56" s="103"/>
      <c r="D56" s="103"/>
      <c r="E56" s="103"/>
      <c r="F56" s="79"/>
      <c r="G56" s="79"/>
    </row>
    <row r="57" spans="1:7" ht="15.75" thickTop="1">
      <c r="A57" s="274" t="s">
        <v>74</v>
      </c>
      <c r="B57" s="275"/>
      <c r="C57" s="193">
        <f>SUM(C50:C56)</f>
        <v>0</v>
      </c>
      <c r="D57" s="193">
        <f>SUM(D50:D56)</f>
        <v>0</v>
      </c>
      <c r="E57" s="193">
        <f>SUM(E50:E56)</f>
        <v>0</v>
      </c>
      <c r="F57" s="79"/>
      <c r="G57" s="79"/>
    </row>
    <row r="96" ht="15">
      <c r="A96" s="205">
        <v>0.6</v>
      </c>
    </row>
    <row r="97" ht="15">
      <c r="A97" s="205">
        <v>0.7</v>
      </c>
    </row>
    <row r="98" ht="15">
      <c r="A98" s="205">
        <v>0.8</v>
      </c>
    </row>
    <row r="99" ht="15">
      <c r="A99" s="205">
        <v>0.9</v>
      </c>
    </row>
    <row r="100" ht="15">
      <c r="A100" s="205">
        <v>1</v>
      </c>
    </row>
  </sheetData>
  <sheetProtection password="D946" sheet="1" selectLockedCells="1"/>
  <mergeCells count="17">
    <mergeCell ref="A47:E47"/>
    <mergeCell ref="A1:R1"/>
    <mergeCell ref="C8:R8"/>
    <mergeCell ref="C21:C23"/>
    <mergeCell ref="C24:C25"/>
    <mergeCell ref="F17:G17"/>
    <mergeCell ref="H17:I17"/>
    <mergeCell ref="C26:C27"/>
    <mergeCell ref="A53:B53"/>
    <mergeCell ref="A55:B55"/>
    <mergeCell ref="A56:B56"/>
    <mergeCell ref="A57:B57"/>
    <mergeCell ref="A49:B49"/>
    <mergeCell ref="A50:B50"/>
    <mergeCell ref="A51:B51"/>
    <mergeCell ref="A52:B52"/>
    <mergeCell ref="A54:B54"/>
  </mergeCells>
  <conditionalFormatting sqref="R12">
    <cfRule type="cellIs" priority="7" dxfId="38" operator="lessThan" stopIfTrue="1">
      <formula>-0.01</formula>
    </cfRule>
  </conditionalFormatting>
  <conditionalFormatting sqref="Q12">
    <cfRule type="cellIs" priority="3" dxfId="39" operator="greaterThan" stopIfTrue="1">
      <formula>0</formula>
    </cfRule>
    <cfRule type="cellIs" priority="4" dxfId="39" operator="greaterThan" stopIfTrue="1">
      <formula>0.01</formula>
    </cfRule>
    <cfRule type="cellIs" priority="5" dxfId="38" operator="greaterThan" stopIfTrue="1">
      <formula>0.01</formula>
    </cfRule>
    <cfRule type="cellIs" priority="6" dxfId="39" operator="greaterThan" stopIfTrue="1">
      <formula>0</formula>
    </cfRule>
  </conditionalFormatting>
  <conditionalFormatting sqref="I31">
    <cfRule type="cellIs" priority="1" dxfId="39" operator="greaterThan" stopIfTrue="1">
      <formula>0</formula>
    </cfRule>
    <cfRule type="cellIs" priority="2" dxfId="38" operator="lessThan" stopIfTrue="1">
      <formula>-0.01</formula>
    </cfRule>
  </conditionalFormatting>
  <dataValidations count="1">
    <dataValidation type="list" allowBlank="1" showInputMessage="1" showErrorMessage="1" sqref="N12">
      <formula1>$A$96:$A$100</formula1>
    </dataValidation>
  </dataValidations>
  <printOptions/>
  <pageMargins left="0.7086614173228347" right="0" top="0.7480314960629921" bottom="0.35433070866141736" header="0.31496062992125984" footer="0.31496062992125984"/>
  <pageSetup cellComments="asDisplayed" horizontalDpi="600" verticalDpi="600" orientation="landscape" paperSize="8" scale="65" r:id="rId3"/>
  <ignoredErrors>
    <ignoredError sqref="A11 C1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R104"/>
  <sheetViews>
    <sheetView view="pageBreakPreview" zoomScale="85" zoomScaleNormal="95" zoomScaleSheetLayoutView="85" zoomScalePageLayoutView="0" workbookViewId="0" topLeftCell="A1">
      <selection activeCell="E31" sqref="E31"/>
    </sheetView>
  </sheetViews>
  <sheetFormatPr defaultColWidth="9.140625" defaultRowHeight="15"/>
  <cols>
    <col min="1" max="1" width="14.8515625" style="4" customWidth="1"/>
    <col min="2" max="2" width="14.28125" style="4" customWidth="1"/>
    <col min="3" max="3" width="13.421875" style="4" customWidth="1"/>
    <col min="4" max="4" width="16.28125" style="4" customWidth="1"/>
    <col min="5" max="5" width="15.8515625" style="4" customWidth="1"/>
    <col min="6" max="6" width="17.7109375" style="4" customWidth="1"/>
    <col min="7" max="7" width="15.421875" style="4" customWidth="1"/>
    <col min="8" max="8" width="18.140625" style="79" customWidth="1"/>
    <col min="9" max="10" width="15.28125" style="79" customWidth="1"/>
    <col min="11" max="11" width="17.140625" style="79" customWidth="1"/>
    <col min="12" max="12" width="17.7109375" style="4" customWidth="1"/>
    <col min="13" max="13" width="16.8515625" style="4" customWidth="1"/>
    <col min="14" max="14" width="12.421875" style="4" customWidth="1"/>
    <col min="15" max="15" width="20.7109375" style="4" customWidth="1"/>
    <col min="16" max="16" width="22.28125" style="4" customWidth="1"/>
    <col min="17" max="17" width="16.57421875" style="4" customWidth="1"/>
    <col min="18" max="18" width="17.57421875" style="4" customWidth="1"/>
    <col min="19" max="16384" width="9.140625" style="4" customWidth="1"/>
  </cols>
  <sheetData>
    <row r="1" spans="1:18" ht="18.75">
      <c r="A1" s="295" t="s">
        <v>35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7"/>
    </row>
    <row r="2" spans="1:18" s="14" customFormat="1" ht="19.5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1" s="75" customFormat="1" ht="15.75">
      <c r="A3" s="5" t="s">
        <v>146</v>
      </c>
      <c r="B3" s="73"/>
      <c r="C3" s="74"/>
      <c r="H3" s="76"/>
      <c r="I3" s="76"/>
      <c r="J3" s="76"/>
      <c r="K3" s="76"/>
    </row>
    <row r="4" spans="1:11" s="75" customFormat="1" ht="16.5" thickBot="1">
      <c r="A4" s="134" t="s">
        <v>147</v>
      </c>
      <c r="B4" s="77"/>
      <c r="C4" s="78"/>
      <c r="H4" s="76"/>
      <c r="I4" s="76"/>
      <c r="J4" s="76"/>
      <c r="K4" s="76"/>
    </row>
    <row r="5" spans="8:11" s="75" customFormat="1" ht="15.75">
      <c r="H5" s="76"/>
      <c r="I5" s="76"/>
      <c r="J5" s="76"/>
      <c r="K5" s="76"/>
    </row>
    <row r="6" ht="15">
      <c r="M6" s="80"/>
    </row>
    <row r="7" ht="15"/>
    <row r="8" spans="3:18" ht="18.75">
      <c r="C8" s="298" t="s">
        <v>0</v>
      </c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</row>
    <row r="9" spans="1:18" ht="75">
      <c r="A9" s="107" t="s">
        <v>174</v>
      </c>
      <c r="B9" s="107" t="s">
        <v>174</v>
      </c>
      <c r="C9" s="107" t="s">
        <v>37</v>
      </c>
      <c r="D9" s="107" t="s">
        <v>36</v>
      </c>
      <c r="E9" s="107" t="s">
        <v>175</v>
      </c>
      <c r="F9" s="107" t="s">
        <v>175</v>
      </c>
      <c r="G9" s="107" t="s">
        <v>38</v>
      </c>
      <c r="H9" s="108" t="s">
        <v>98</v>
      </c>
      <c r="I9" s="108" t="s">
        <v>39</v>
      </c>
      <c r="J9" s="109" t="s">
        <v>40</v>
      </c>
      <c r="K9" s="108" t="s">
        <v>41</v>
      </c>
      <c r="L9" s="107" t="s">
        <v>24</v>
      </c>
      <c r="M9" s="107" t="s">
        <v>25</v>
      </c>
      <c r="N9" s="107" t="s">
        <v>26</v>
      </c>
      <c r="O9" s="107" t="s">
        <v>27</v>
      </c>
      <c r="P9" s="107" t="s">
        <v>31</v>
      </c>
      <c r="Q9" s="107" t="s">
        <v>9</v>
      </c>
      <c r="R9" s="107" t="s">
        <v>10</v>
      </c>
    </row>
    <row r="10" spans="1:18" ht="15">
      <c r="A10" s="188" t="s">
        <v>1</v>
      </c>
      <c r="B10" s="188" t="s">
        <v>2</v>
      </c>
      <c r="C10" s="188" t="s">
        <v>3</v>
      </c>
      <c r="D10" s="188" t="s">
        <v>2</v>
      </c>
      <c r="E10" s="188" t="s">
        <v>1</v>
      </c>
      <c r="F10" s="188" t="s">
        <v>2</v>
      </c>
      <c r="G10" s="188" t="s">
        <v>2</v>
      </c>
      <c r="H10" s="188" t="s">
        <v>3</v>
      </c>
      <c r="I10" s="188" t="s">
        <v>2</v>
      </c>
      <c r="J10" s="110" t="s">
        <v>4</v>
      </c>
      <c r="K10" s="110" t="s">
        <v>5</v>
      </c>
      <c r="L10" s="188" t="s">
        <v>20</v>
      </c>
      <c r="M10" s="110" t="s">
        <v>5</v>
      </c>
      <c r="N10" s="188" t="s">
        <v>3</v>
      </c>
      <c r="O10" s="110" t="s">
        <v>5</v>
      </c>
      <c r="P10" s="188" t="s">
        <v>5</v>
      </c>
      <c r="Q10" s="188" t="s">
        <v>5</v>
      </c>
      <c r="R10" s="188" t="s">
        <v>5</v>
      </c>
    </row>
    <row r="11" spans="1:18" ht="15.75" thickBot="1">
      <c r="A11" s="81" t="s">
        <v>6</v>
      </c>
      <c r="B11" s="81" t="s">
        <v>22</v>
      </c>
      <c r="C11" s="81" t="s">
        <v>7</v>
      </c>
      <c r="D11" s="81" t="s">
        <v>23</v>
      </c>
      <c r="E11" s="81" t="s">
        <v>8</v>
      </c>
      <c r="F11" s="81" t="s">
        <v>57</v>
      </c>
      <c r="G11" s="81" t="s">
        <v>58</v>
      </c>
      <c r="H11" s="81" t="s">
        <v>59</v>
      </c>
      <c r="I11" s="81" t="s">
        <v>60</v>
      </c>
      <c r="J11" s="81" t="s">
        <v>61</v>
      </c>
      <c r="K11" s="81" t="s">
        <v>62</v>
      </c>
      <c r="L11" s="81" t="s">
        <v>63</v>
      </c>
      <c r="M11" s="81" t="s">
        <v>64</v>
      </c>
      <c r="N11" s="81" t="s">
        <v>65</v>
      </c>
      <c r="O11" s="81" t="s">
        <v>66</v>
      </c>
      <c r="P11" s="81" t="s">
        <v>73</v>
      </c>
      <c r="Q11" s="81" t="s">
        <v>67</v>
      </c>
      <c r="R11" s="81" t="s">
        <v>68</v>
      </c>
    </row>
    <row r="12" spans="1:18" ht="16.5" thickBot="1" thickTop="1">
      <c r="A12" s="82"/>
      <c r="B12" s="51">
        <f>SUM(A12*1000)</f>
        <v>0</v>
      </c>
      <c r="C12" s="52">
        <v>0.037</v>
      </c>
      <c r="D12" s="53">
        <f>SUM(B12*C12)</f>
        <v>0</v>
      </c>
      <c r="E12" s="83"/>
      <c r="F12" s="54">
        <f>SUM(E12*1000)</f>
        <v>0</v>
      </c>
      <c r="G12" s="53">
        <f>SUM(D12+F12)</f>
        <v>0</v>
      </c>
      <c r="H12" s="115">
        <v>0.6</v>
      </c>
      <c r="I12" s="56">
        <f>SUM(G12*H12)</f>
        <v>0</v>
      </c>
      <c r="J12" s="57">
        <v>300</v>
      </c>
      <c r="K12" s="53">
        <f>SUM(I12/J12)</f>
        <v>0</v>
      </c>
      <c r="L12" s="84">
        <v>4</v>
      </c>
      <c r="M12" s="53">
        <f>SUM(K12/L12)</f>
        <v>0</v>
      </c>
      <c r="N12" s="85">
        <v>0.6</v>
      </c>
      <c r="O12" s="58">
        <f>SUM(M12/N12)</f>
        <v>0</v>
      </c>
      <c r="P12" s="59">
        <f>SUM(G25)</f>
        <v>0</v>
      </c>
      <c r="Q12" s="60" t="str">
        <f>IF(P12&gt;O12,P12-O12," ")</f>
        <v> </v>
      </c>
      <c r="R12" s="61" t="str">
        <f>IF(P12&lt;O12,P12-O12," ")</f>
        <v> </v>
      </c>
    </row>
    <row r="13" ht="15"/>
    <row r="14" ht="15"/>
    <row r="15" ht="15"/>
    <row r="16" spans="4:6" ht="15.75" thickBot="1">
      <c r="D16" s="86"/>
      <c r="E16" s="86"/>
      <c r="F16" s="86"/>
    </row>
    <row r="17" spans="4:11" ht="15">
      <c r="D17" s="86"/>
      <c r="E17" s="86"/>
      <c r="F17" s="299" t="s">
        <v>18</v>
      </c>
      <c r="G17" s="300"/>
      <c r="H17" s="290" t="s">
        <v>48</v>
      </c>
      <c r="I17" s="291"/>
      <c r="K17" s="4"/>
    </row>
    <row r="18" spans="3:11" ht="75">
      <c r="C18" s="107" t="s">
        <v>19</v>
      </c>
      <c r="D18" s="107" t="s">
        <v>17</v>
      </c>
      <c r="E18" s="107" t="s">
        <v>17</v>
      </c>
      <c r="F18" s="107" t="s">
        <v>16</v>
      </c>
      <c r="G18" s="111" t="s">
        <v>33</v>
      </c>
      <c r="H18" s="87" t="s">
        <v>34</v>
      </c>
      <c r="I18" s="88" t="s">
        <v>56</v>
      </c>
      <c r="K18" s="4"/>
    </row>
    <row r="19" spans="3:11" ht="15">
      <c r="C19" s="188"/>
      <c r="D19" s="112" t="s">
        <v>32</v>
      </c>
      <c r="E19" s="188" t="s">
        <v>5</v>
      </c>
      <c r="F19" s="188" t="s">
        <v>20</v>
      </c>
      <c r="G19" s="113" t="s">
        <v>5</v>
      </c>
      <c r="H19" s="89" t="s">
        <v>20</v>
      </c>
      <c r="I19" s="189" t="s">
        <v>5</v>
      </c>
      <c r="K19" s="4"/>
    </row>
    <row r="20" spans="3:11" ht="15.75" thickBot="1">
      <c r="C20" s="81" t="s">
        <v>28</v>
      </c>
      <c r="D20" s="81" t="s">
        <v>29</v>
      </c>
      <c r="E20" s="81" t="s">
        <v>30</v>
      </c>
      <c r="F20" s="81" t="s">
        <v>69</v>
      </c>
      <c r="G20" s="91" t="s">
        <v>70</v>
      </c>
      <c r="H20" s="92" t="s">
        <v>71</v>
      </c>
      <c r="I20" s="93" t="s">
        <v>72</v>
      </c>
      <c r="K20" s="4"/>
    </row>
    <row r="21" spans="3:11" ht="15" customHeight="1" thickTop="1">
      <c r="C21" s="286" t="s">
        <v>12</v>
      </c>
      <c r="D21" s="64" t="s">
        <v>21</v>
      </c>
      <c r="E21" s="63">
        <v>0.77</v>
      </c>
      <c r="F21" s="96"/>
      <c r="G21" s="65">
        <f>SUM(E21*F21)</f>
        <v>0</v>
      </c>
      <c r="H21" s="97"/>
      <c r="I21" s="69">
        <f>SUM(E21*H21)</f>
        <v>0</v>
      </c>
      <c r="K21" s="4"/>
    </row>
    <row r="22" spans="3:11" ht="15">
      <c r="C22" s="287"/>
      <c r="D22" s="62" t="s">
        <v>13</v>
      </c>
      <c r="E22" s="63">
        <v>1.1</v>
      </c>
      <c r="F22" s="96"/>
      <c r="G22" s="65">
        <f>SUM(E22*F22)</f>
        <v>0</v>
      </c>
      <c r="H22" s="97"/>
      <c r="I22" s="69">
        <f>SUM(E22*H22)</f>
        <v>0</v>
      </c>
      <c r="K22" s="4"/>
    </row>
    <row r="23" spans="3:11" ht="15">
      <c r="C23" s="292" t="s">
        <v>106</v>
      </c>
      <c r="D23" s="62" t="s">
        <v>140</v>
      </c>
      <c r="E23" s="63">
        <v>2</v>
      </c>
      <c r="F23" s="96"/>
      <c r="G23" s="65">
        <f>SUM(E23*F23)</f>
        <v>0</v>
      </c>
      <c r="H23" s="97"/>
      <c r="I23" s="69">
        <f>SUM(E23*H23)</f>
        <v>0</v>
      </c>
      <c r="K23" s="4"/>
    </row>
    <row r="24" spans="3:11" ht="15.75" thickBot="1">
      <c r="C24" s="292"/>
      <c r="D24" s="62" t="s">
        <v>141</v>
      </c>
      <c r="E24" s="63">
        <v>3</v>
      </c>
      <c r="F24" s="98"/>
      <c r="G24" s="66">
        <f>SUM(E24*F24)</f>
        <v>0</v>
      </c>
      <c r="H24" s="99"/>
      <c r="I24" s="70">
        <f>SUM(E24*H24)</f>
        <v>0</v>
      </c>
      <c r="K24" s="4"/>
    </row>
    <row r="25" spans="6:11" ht="16.5" thickBot="1" thickTop="1">
      <c r="F25" s="67">
        <f>SUM(F21:F24)</f>
        <v>0</v>
      </c>
      <c r="G25" s="104">
        <f>SUM(G21:G24)</f>
        <v>0</v>
      </c>
      <c r="H25" s="68">
        <f>SUM(H21:H24)</f>
        <v>0</v>
      </c>
      <c r="I25" s="71">
        <f>SUM(I21:I24)</f>
        <v>0</v>
      </c>
      <c r="J25" s="248">
        <f>SUM(O12*60/100)</f>
        <v>0</v>
      </c>
      <c r="K25" s="4"/>
    </row>
    <row r="26" spans="7:11" ht="15">
      <c r="G26" s="79"/>
      <c r="I26" s="4"/>
      <c r="K26" s="4"/>
    </row>
    <row r="27" spans="7:11" ht="15">
      <c r="G27" s="79"/>
      <c r="I27" s="105">
        <f>-SUM(R12)</f>
        <v>0</v>
      </c>
      <c r="K27" s="4"/>
    </row>
    <row r="28" spans="7:11" ht="15">
      <c r="G28" s="79"/>
      <c r="I28" s="106">
        <f>SUM(I27-I25)</f>
        <v>0</v>
      </c>
      <c r="K28" s="4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spans="1:5" ht="15">
      <c r="A44" s="293" t="s">
        <v>79</v>
      </c>
      <c r="B44" s="293"/>
      <c r="C44" s="293"/>
      <c r="D44" s="293"/>
      <c r="E44" s="293"/>
    </row>
    <row r="45" ht="15"/>
    <row r="46" spans="1:8" ht="135.75" thickBot="1">
      <c r="A46" s="294" t="s">
        <v>75</v>
      </c>
      <c r="B46" s="294"/>
      <c r="C46" s="114" t="s">
        <v>76</v>
      </c>
      <c r="D46" s="114" t="s">
        <v>77</v>
      </c>
      <c r="E46" s="114" t="s">
        <v>78</v>
      </c>
      <c r="F46" s="100"/>
      <c r="G46" s="100"/>
      <c r="H46" s="100"/>
    </row>
    <row r="47" spans="1:7" ht="15.75" thickTop="1">
      <c r="A47" s="277"/>
      <c r="B47" s="277"/>
      <c r="C47" s="101"/>
      <c r="D47" s="101"/>
      <c r="E47" s="101"/>
      <c r="F47" s="79"/>
      <c r="G47" s="79"/>
    </row>
    <row r="48" spans="1:7" ht="15">
      <c r="A48" s="272"/>
      <c r="B48" s="272"/>
      <c r="C48" s="102"/>
      <c r="D48" s="102"/>
      <c r="E48" s="102"/>
      <c r="F48" s="79"/>
      <c r="G48" s="79"/>
    </row>
    <row r="49" spans="1:7" ht="15">
      <c r="A49" s="272"/>
      <c r="B49" s="272"/>
      <c r="C49" s="102"/>
      <c r="D49" s="102"/>
      <c r="E49" s="102"/>
      <c r="F49" s="79"/>
      <c r="G49" s="79"/>
    </row>
    <row r="50" spans="1:7" ht="15">
      <c r="A50" s="272"/>
      <c r="B50" s="272"/>
      <c r="C50" s="102"/>
      <c r="D50" s="102"/>
      <c r="E50" s="102"/>
      <c r="F50" s="79"/>
      <c r="G50" s="79"/>
    </row>
    <row r="51" spans="1:7" ht="15">
      <c r="A51" s="272"/>
      <c r="B51" s="272"/>
      <c r="C51" s="102"/>
      <c r="D51" s="102"/>
      <c r="E51" s="102"/>
      <c r="F51" s="79"/>
      <c r="G51" s="79"/>
    </row>
    <row r="52" spans="1:7" ht="15">
      <c r="A52" s="272"/>
      <c r="B52" s="272"/>
      <c r="C52" s="102"/>
      <c r="D52" s="102"/>
      <c r="E52" s="102"/>
      <c r="F52" s="79"/>
      <c r="G52" s="79"/>
    </row>
    <row r="53" spans="1:7" ht="15.75" thickBot="1">
      <c r="A53" s="273"/>
      <c r="B53" s="273"/>
      <c r="C53" s="103"/>
      <c r="D53" s="103"/>
      <c r="E53" s="103"/>
      <c r="F53" s="79"/>
      <c r="G53" s="79"/>
    </row>
    <row r="54" spans="1:7" ht="15.75" thickTop="1">
      <c r="A54" s="274" t="s">
        <v>74</v>
      </c>
      <c r="B54" s="275"/>
      <c r="C54" s="193">
        <f>SUM(C47:C53)</f>
        <v>0</v>
      </c>
      <c r="D54" s="193">
        <f>SUM(D47:D53)</f>
        <v>0</v>
      </c>
      <c r="E54" s="193">
        <f>SUM(E47:E53)</f>
        <v>0</v>
      </c>
      <c r="F54" s="79"/>
      <c r="G54" s="79"/>
    </row>
    <row r="55" ht="15"/>
    <row r="56" ht="15"/>
    <row r="57" ht="15"/>
    <row r="58" ht="15"/>
    <row r="100" ht="15">
      <c r="A100" s="190">
        <v>0.6</v>
      </c>
    </row>
    <row r="101" ht="15">
      <c r="A101" s="190">
        <v>0.7</v>
      </c>
    </row>
    <row r="102" ht="15">
      <c r="A102" s="190">
        <v>0.8</v>
      </c>
    </row>
    <row r="103" ht="15">
      <c r="A103" s="190">
        <v>0.9</v>
      </c>
    </row>
    <row r="104" ht="15">
      <c r="A104" s="190">
        <v>1</v>
      </c>
    </row>
  </sheetData>
  <sheetProtection password="D946" sheet="1" selectLockedCells="1"/>
  <mergeCells count="16">
    <mergeCell ref="A49:B49"/>
    <mergeCell ref="A1:R1"/>
    <mergeCell ref="C8:R8"/>
    <mergeCell ref="F17:G17"/>
    <mergeCell ref="H17:I17"/>
    <mergeCell ref="C21:C22"/>
    <mergeCell ref="A50:B50"/>
    <mergeCell ref="A51:B51"/>
    <mergeCell ref="A52:B52"/>
    <mergeCell ref="A53:B53"/>
    <mergeCell ref="A54:B54"/>
    <mergeCell ref="C23:C24"/>
    <mergeCell ref="A44:E44"/>
    <mergeCell ref="A46:B46"/>
    <mergeCell ref="A47:B47"/>
    <mergeCell ref="A48:B48"/>
  </mergeCells>
  <conditionalFormatting sqref="R12">
    <cfRule type="cellIs" priority="7" dxfId="38" operator="lessThan" stopIfTrue="1">
      <formula>-0.01</formula>
    </cfRule>
  </conditionalFormatting>
  <conditionalFormatting sqref="Q12">
    <cfRule type="cellIs" priority="3" dxfId="39" operator="greaterThan" stopIfTrue="1">
      <formula>0</formula>
    </cfRule>
    <cfRule type="cellIs" priority="4" dxfId="39" operator="greaterThan" stopIfTrue="1">
      <formula>0.01</formula>
    </cfRule>
    <cfRule type="cellIs" priority="5" dxfId="38" operator="greaterThan" stopIfTrue="1">
      <formula>0.01</formula>
    </cfRule>
    <cfRule type="cellIs" priority="6" dxfId="39" operator="greaterThan" stopIfTrue="1">
      <formula>0</formula>
    </cfRule>
  </conditionalFormatting>
  <conditionalFormatting sqref="I28">
    <cfRule type="cellIs" priority="1" dxfId="39" operator="greaterThan" stopIfTrue="1">
      <formula>0</formula>
    </cfRule>
    <cfRule type="cellIs" priority="2" dxfId="38" operator="lessThan" stopIfTrue="1">
      <formula>-0.01</formula>
    </cfRule>
  </conditionalFormatting>
  <dataValidations count="1">
    <dataValidation type="list" allowBlank="1" showInputMessage="1" showErrorMessage="1" sqref="N12">
      <formula1>$A$100:$A$104</formula1>
    </dataValidation>
  </dataValidations>
  <printOptions/>
  <pageMargins left="0.7086614173228347" right="0" top="0.7480314960629921" bottom="0.35433070866141736" header="0.31496062992125984" footer="0.31496062992125984"/>
  <pageSetup cellComments="asDisplayed" horizontalDpi="600" verticalDpi="600" orientation="landscape" paperSize="8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T104"/>
  <sheetViews>
    <sheetView view="pageBreakPreview" zoomScale="80" zoomScaleNormal="95" zoomScaleSheetLayoutView="80" zoomScalePageLayoutView="0" workbookViewId="0" topLeftCell="A1">
      <selection activeCell="H21" sqref="H21"/>
    </sheetView>
  </sheetViews>
  <sheetFormatPr defaultColWidth="9.140625" defaultRowHeight="15"/>
  <cols>
    <col min="1" max="1" width="14.8515625" style="4" customWidth="1"/>
    <col min="2" max="2" width="14.28125" style="4" customWidth="1"/>
    <col min="3" max="3" width="13.421875" style="4" customWidth="1"/>
    <col min="4" max="4" width="16.28125" style="4" customWidth="1"/>
    <col min="5" max="5" width="15.8515625" style="4" customWidth="1"/>
    <col min="6" max="6" width="17.7109375" style="4" customWidth="1"/>
    <col min="7" max="7" width="15.421875" style="4" customWidth="1"/>
    <col min="8" max="8" width="18.140625" style="79" customWidth="1"/>
    <col min="9" max="10" width="15.28125" style="79" customWidth="1"/>
    <col min="11" max="13" width="17.140625" style="79" customWidth="1"/>
    <col min="14" max="14" width="17.7109375" style="4" customWidth="1"/>
    <col min="15" max="15" width="16.8515625" style="4" customWidth="1"/>
    <col min="16" max="16" width="12.421875" style="4" customWidth="1"/>
    <col min="17" max="17" width="20.7109375" style="4" customWidth="1"/>
    <col min="18" max="18" width="22.28125" style="4" customWidth="1"/>
    <col min="19" max="19" width="16.57421875" style="4" customWidth="1"/>
    <col min="20" max="20" width="17.57421875" style="4" customWidth="1"/>
    <col min="21" max="16384" width="9.140625" style="4" customWidth="1"/>
  </cols>
  <sheetData>
    <row r="1" spans="1:20" ht="18.75">
      <c r="A1" s="301" t="s">
        <v>49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3"/>
    </row>
    <row r="2" spans="1:20" s="14" customFormat="1" ht="19.5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13" s="75" customFormat="1" ht="15.75">
      <c r="A3" s="5" t="s">
        <v>146</v>
      </c>
      <c r="B3" s="73"/>
      <c r="C3" s="74"/>
      <c r="H3" s="76"/>
      <c r="I3" s="76"/>
      <c r="J3" s="76"/>
      <c r="K3" s="76"/>
      <c r="L3" s="76"/>
      <c r="M3" s="76"/>
    </row>
    <row r="4" spans="1:13" s="75" customFormat="1" ht="16.5" thickBot="1">
      <c r="A4" s="134" t="s">
        <v>147</v>
      </c>
      <c r="B4" s="77"/>
      <c r="C4" s="78"/>
      <c r="H4" s="76"/>
      <c r="I4" s="76"/>
      <c r="J4" s="76"/>
      <c r="K4" s="76"/>
      <c r="L4" s="76"/>
      <c r="M4" s="76"/>
    </row>
    <row r="5" spans="8:13" s="75" customFormat="1" ht="15.75">
      <c r="H5" s="76"/>
      <c r="I5" s="76"/>
      <c r="J5" s="76"/>
      <c r="K5" s="76"/>
      <c r="L5" s="76"/>
      <c r="M5" s="76"/>
    </row>
    <row r="6" ht="15">
      <c r="O6" s="80"/>
    </row>
    <row r="7" ht="15"/>
    <row r="8" spans="3:20" ht="18.75">
      <c r="C8" s="304" t="s">
        <v>50</v>
      </c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</row>
    <row r="9" spans="1:20" ht="90">
      <c r="A9" s="116" t="s">
        <v>174</v>
      </c>
      <c r="B9" s="116" t="s">
        <v>174</v>
      </c>
      <c r="C9" s="116" t="s">
        <v>51</v>
      </c>
      <c r="D9" s="116" t="s">
        <v>52</v>
      </c>
      <c r="E9" s="116" t="s">
        <v>176</v>
      </c>
      <c r="F9" s="116" t="s">
        <v>176</v>
      </c>
      <c r="G9" s="116" t="s">
        <v>53</v>
      </c>
      <c r="H9" s="117" t="s">
        <v>99</v>
      </c>
      <c r="I9" s="117" t="s">
        <v>54</v>
      </c>
      <c r="J9" s="117" t="s">
        <v>179</v>
      </c>
      <c r="K9" s="117" t="s">
        <v>55</v>
      </c>
      <c r="L9" s="117" t="s">
        <v>102</v>
      </c>
      <c r="M9" s="117" t="s">
        <v>104</v>
      </c>
      <c r="N9" s="116" t="s">
        <v>24</v>
      </c>
      <c r="O9" s="116" t="s">
        <v>25</v>
      </c>
      <c r="P9" s="116" t="s">
        <v>26</v>
      </c>
      <c r="Q9" s="116" t="s">
        <v>27</v>
      </c>
      <c r="R9" s="116" t="s">
        <v>31</v>
      </c>
      <c r="S9" s="116" t="s">
        <v>9</v>
      </c>
      <c r="T9" s="116" t="s">
        <v>10</v>
      </c>
    </row>
    <row r="10" spans="1:20" ht="15">
      <c r="A10" s="129" t="s">
        <v>1</v>
      </c>
      <c r="B10" s="129" t="s">
        <v>2</v>
      </c>
      <c r="C10" s="129" t="s">
        <v>3</v>
      </c>
      <c r="D10" s="129" t="s">
        <v>2</v>
      </c>
      <c r="E10" s="129" t="s">
        <v>1</v>
      </c>
      <c r="F10" s="129" t="s">
        <v>2</v>
      </c>
      <c r="G10" s="129" t="s">
        <v>2</v>
      </c>
      <c r="H10" s="129" t="s">
        <v>3</v>
      </c>
      <c r="I10" s="129" t="s">
        <v>2</v>
      </c>
      <c r="J10" s="118" t="s">
        <v>4</v>
      </c>
      <c r="K10" s="118" t="s">
        <v>5</v>
      </c>
      <c r="L10" s="129" t="s">
        <v>3</v>
      </c>
      <c r="M10" s="118" t="s">
        <v>5</v>
      </c>
      <c r="N10" s="129" t="s">
        <v>20</v>
      </c>
      <c r="O10" s="118" t="s">
        <v>5</v>
      </c>
      <c r="P10" s="129" t="s">
        <v>3</v>
      </c>
      <c r="Q10" s="118" t="s">
        <v>5</v>
      </c>
      <c r="R10" s="129" t="s">
        <v>5</v>
      </c>
      <c r="S10" s="129" t="s">
        <v>5</v>
      </c>
      <c r="T10" s="129" t="s">
        <v>5</v>
      </c>
    </row>
    <row r="11" spans="1:20" ht="15.75" thickBot="1">
      <c r="A11" s="81" t="s">
        <v>6</v>
      </c>
      <c r="B11" s="81" t="s">
        <v>22</v>
      </c>
      <c r="C11" s="81" t="s">
        <v>7</v>
      </c>
      <c r="D11" s="81" t="s">
        <v>23</v>
      </c>
      <c r="E11" s="81" t="s">
        <v>8</v>
      </c>
      <c r="F11" s="81" t="s">
        <v>57</v>
      </c>
      <c r="G11" s="81" t="s">
        <v>58</v>
      </c>
      <c r="H11" s="81" t="s">
        <v>59</v>
      </c>
      <c r="I11" s="81" t="s">
        <v>60</v>
      </c>
      <c r="J11" s="81" t="s">
        <v>61</v>
      </c>
      <c r="K11" s="81" t="s">
        <v>62</v>
      </c>
      <c r="L11" s="81" t="s">
        <v>103</v>
      </c>
      <c r="M11" s="81" t="s">
        <v>105</v>
      </c>
      <c r="N11" s="81" t="s">
        <v>63</v>
      </c>
      <c r="O11" s="81" t="s">
        <v>64</v>
      </c>
      <c r="P11" s="81" t="s">
        <v>65</v>
      </c>
      <c r="Q11" s="81" t="s">
        <v>66</v>
      </c>
      <c r="R11" s="81" t="s">
        <v>73</v>
      </c>
      <c r="S11" s="81" t="s">
        <v>67</v>
      </c>
      <c r="T11" s="81" t="s">
        <v>68</v>
      </c>
    </row>
    <row r="12" spans="1:20" ht="16.5" thickBot="1" thickTop="1">
      <c r="A12" s="82"/>
      <c r="B12" s="51">
        <f>SUM(A12*1000)</f>
        <v>0</v>
      </c>
      <c r="C12" s="52">
        <v>0.229</v>
      </c>
      <c r="D12" s="53">
        <f>SUM(B12*C12)</f>
        <v>0</v>
      </c>
      <c r="E12" s="83"/>
      <c r="F12" s="54">
        <f>SUM(E12*1000)</f>
        <v>0</v>
      </c>
      <c r="G12" s="53">
        <f>SUM(D12+F12)</f>
        <v>0</v>
      </c>
      <c r="H12" s="55">
        <v>0.6</v>
      </c>
      <c r="I12" s="56">
        <f>SUM(G12*H12)</f>
        <v>0</v>
      </c>
      <c r="J12" s="57">
        <v>50</v>
      </c>
      <c r="K12" s="53">
        <f>SUM(I12/J12)</f>
        <v>0</v>
      </c>
      <c r="L12" s="115">
        <v>0.7</v>
      </c>
      <c r="M12" s="53">
        <f>SUM(K12/L12)</f>
        <v>0</v>
      </c>
      <c r="N12" s="84">
        <v>24</v>
      </c>
      <c r="O12" s="53">
        <f>SUM(M12/N12)</f>
        <v>0</v>
      </c>
      <c r="P12" s="85">
        <v>0.6</v>
      </c>
      <c r="Q12" s="58">
        <f>SUM(O12/P12)</f>
        <v>0</v>
      </c>
      <c r="R12" s="59">
        <f>SUM(G28)</f>
        <v>0</v>
      </c>
      <c r="S12" s="60" t="str">
        <f>IF(R12&gt;Q12,R12-Q12," ")</f>
        <v> </v>
      </c>
      <c r="T12" s="61" t="str">
        <f>IF(R12&lt;Q12,R12-Q12," ")</f>
        <v> </v>
      </c>
    </row>
    <row r="13" ht="15"/>
    <row r="14" ht="15"/>
    <row r="15" ht="15"/>
    <row r="16" spans="4:6" ht="15.75" thickBot="1">
      <c r="D16" s="86"/>
      <c r="E16" s="86"/>
      <c r="F16" s="86"/>
    </row>
    <row r="17" spans="4:13" ht="15">
      <c r="D17" s="86"/>
      <c r="E17" s="86"/>
      <c r="F17" s="305" t="s">
        <v>18</v>
      </c>
      <c r="G17" s="306"/>
      <c r="H17" s="307" t="s">
        <v>48</v>
      </c>
      <c r="I17" s="308"/>
      <c r="K17" s="4"/>
      <c r="L17" s="4"/>
      <c r="M17" s="4"/>
    </row>
    <row r="18" spans="3:13" ht="75">
      <c r="C18" s="116" t="s">
        <v>19</v>
      </c>
      <c r="D18" s="116" t="s">
        <v>17</v>
      </c>
      <c r="E18" s="116" t="s">
        <v>17</v>
      </c>
      <c r="F18" s="116" t="s">
        <v>16</v>
      </c>
      <c r="G18" s="119" t="s">
        <v>33</v>
      </c>
      <c r="H18" s="120" t="s">
        <v>34</v>
      </c>
      <c r="I18" s="121" t="s">
        <v>56</v>
      </c>
      <c r="K18" s="4"/>
      <c r="L18" s="4"/>
      <c r="M18" s="4"/>
    </row>
    <row r="19" spans="3:13" ht="15">
      <c r="C19" s="129"/>
      <c r="D19" s="122" t="s">
        <v>32</v>
      </c>
      <c r="E19" s="129" t="s">
        <v>5</v>
      </c>
      <c r="F19" s="129" t="s">
        <v>20</v>
      </c>
      <c r="G19" s="123" t="s">
        <v>5</v>
      </c>
      <c r="H19" s="124" t="s">
        <v>20</v>
      </c>
      <c r="I19" s="125" t="s">
        <v>5</v>
      </c>
      <c r="K19" s="4"/>
      <c r="L19" s="4"/>
      <c r="M19" s="4"/>
    </row>
    <row r="20" spans="3:13" ht="15.75" thickBot="1">
      <c r="C20" s="81" t="s">
        <v>28</v>
      </c>
      <c r="D20" s="81" t="s">
        <v>29</v>
      </c>
      <c r="E20" s="81" t="s">
        <v>30</v>
      </c>
      <c r="F20" s="81" t="s">
        <v>69</v>
      </c>
      <c r="G20" s="91" t="s">
        <v>70</v>
      </c>
      <c r="H20" s="92" t="s">
        <v>71</v>
      </c>
      <c r="I20" s="93" t="s">
        <v>72</v>
      </c>
      <c r="K20" s="4"/>
      <c r="L20" s="4"/>
      <c r="M20" s="4"/>
    </row>
    <row r="21" spans="3:13" ht="15.75" thickTop="1">
      <c r="C21" s="309" t="s">
        <v>11</v>
      </c>
      <c r="D21" s="62" t="s">
        <v>14</v>
      </c>
      <c r="E21" s="63">
        <v>0.12</v>
      </c>
      <c r="F21" s="94"/>
      <c r="G21" s="65">
        <f>SUM(E21*F21)</f>
        <v>0</v>
      </c>
      <c r="H21" s="126"/>
      <c r="I21" s="184">
        <f aca="true" t="shared" si="0" ref="I21:I27">SUM(E21*H21)</f>
        <v>0</v>
      </c>
      <c r="K21" s="4"/>
      <c r="L21" s="4"/>
      <c r="M21" s="4"/>
    </row>
    <row r="22" spans="3:13" ht="15">
      <c r="C22" s="310"/>
      <c r="D22" s="64" t="s">
        <v>15</v>
      </c>
      <c r="E22" s="63">
        <v>0.24</v>
      </c>
      <c r="F22" s="96"/>
      <c r="G22" s="65">
        <f aca="true" t="shared" si="1" ref="G22:G27">SUM(E22*F22)</f>
        <v>0</v>
      </c>
      <c r="H22" s="127"/>
      <c r="I22" s="184">
        <f t="shared" si="0"/>
        <v>0</v>
      </c>
      <c r="K22" s="4"/>
      <c r="L22" s="4"/>
      <c r="M22" s="4"/>
    </row>
    <row r="23" spans="3:13" ht="15">
      <c r="C23" s="311"/>
      <c r="D23" s="64" t="s">
        <v>107</v>
      </c>
      <c r="E23" s="63">
        <v>0.36</v>
      </c>
      <c r="F23" s="96"/>
      <c r="G23" s="65">
        <f t="shared" si="1"/>
        <v>0</v>
      </c>
      <c r="H23" s="127"/>
      <c r="I23" s="184">
        <f t="shared" si="0"/>
        <v>0</v>
      </c>
      <c r="K23" s="4"/>
      <c r="L23" s="4"/>
      <c r="M23" s="4"/>
    </row>
    <row r="24" spans="3:13" ht="15" customHeight="1">
      <c r="C24" s="286" t="s">
        <v>12</v>
      </c>
      <c r="D24" s="64" t="s">
        <v>21</v>
      </c>
      <c r="E24" s="63">
        <v>0.77</v>
      </c>
      <c r="F24" s="96"/>
      <c r="G24" s="65">
        <f t="shared" si="1"/>
        <v>0</v>
      </c>
      <c r="H24" s="127"/>
      <c r="I24" s="184">
        <f t="shared" si="0"/>
        <v>0</v>
      </c>
      <c r="K24" s="4"/>
      <c r="L24" s="4"/>
      <c r="M24" s="4"/>
    </row>
    <row r="25" spans="3:13" ht="15">
      <c r="C25" s="287"/>
      <c r="D25" s="62" t="s">
        <v>13</v>
      </c>
      <c r="E25" s="63">
        <v>1.1</v>
      </c>
      <c r="F25" s="96"/>
      <c r="G25" s="65">
        <f t="shared" si="1"/>
        <v>0</v>
      </c>
      <c r="H25" s="127"/>
      <c r="I25" s="184">
        <f t="shared" si="0"/>
        <v>0</v>
      </c>
      <c r="K25" s="4"/>
      <c r="L25" s="4"/>
      <c r="M25" s="4"/>
    </row>
    <row r="26" spans="3:13" ht="15">
      <c r="C26" s="292" t="s">
        <v>106</v>
      </c>
      <c r="D26" s="62" t="s">
        <v>140</v>
      </c>
      <c r="E26" s="63">
        <v>2</v>
      </c>
      <c r="F26" s="96"/>
      <c r="G26" s="65">
        <f t="shared" si="1"/>
        <v>0</v>
      </c>
      <c r="H26" s="127"/>
      <c r="I26" s="184">
        <f t="shared" si="0"/>
        <v>0</v>
      </c>
      <c r="K26" s="4"/>
      <c r="L26" s="4"/>
      <c r="M26" s="4"/>
    </row>
    <row r="27" spans="3:13" ht="15.75" thickBot="1">
      <c r="C27" s="292"/>
      <c r="D27" s="62" t="s">
        <v>141</v>
      </c>
      <c r="E27" s="63">
        <v>3</v>
      </c>
      <c r="F27" s="98"/>
      <c r="G27" s="66">
        <f t="shared" si="1"/>
        <v>0</v>
      </c>
      <c r="H27" s="128"/>
      <c r="I27" s="185">
        <f t="shared" si="0"/>
        <v>0</v>
      </c>
      <c r="K27" s="4"/>
      <c r="L27" s="4"/>
      <c r="M27" s="4"/>
    </row>
    <row r="28" spans="6:13" ht="16.5" thickBot="1" thickTop="1">
      <c r="F28" s="67">
        <f>SUM(F21:F27)</f>
        <v>0</v>
      </c>
      <c r="G28" s="104">
        <f>SUM(G21:G27)</f>
        <v>0</v>
      </c>
      <c r="H28" s="186">
        <f>SUM(H21:H27)</f>
        <v>0</v>
      </c>
      <c r="I28" s="187">
        <f>SUM(I21:I27)</f>
        <v>0</v>
      </c>
      <c r="J28" s="248">
        <f>SUM(Q12*60/100)</f>
        <v>0</v>
      </c>
      <c r="K28" s="4"/>
      <c r="L28" s="4"/>
      <c r="M28" s="4"/>
    </row>
    <row r="29" spans="7:13" ht="15">
      <c r="G29" s="79"/>
      <c r="I29" s="4"/>
      <c r="K29" s="4"/>
      <c r="L29" s="4"/>
      <c r="M29" s="4"/>
    </row>
    <row r="30" spans="7:13" ht="15">
      <c r="G30" s="79"/>
      <c r="I30" s="105">
        <f>-SUM(T12)</f>
        <v>0</v>
      </c>
      <c r="K30" s="4"/>
      <c r="L30" s="4"/>
      <c r="M30" s="4"/>
    </row>
    <row r="31" spans="7:13" ht="15">
      <c r="G31" s="79"/>
      <c r="I31" s="106">
        <f>SUM(I30-I28)</f>
        <v>0</v>
      </c>
      <c r="K31" s="4"/>
      <c r="L31" s="4"/>
      <c r="M31" s="4"/>
    </row>
    <row r="32" ht="15">
      <c r="I32" s="268"/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spans="1:5" ht="15">
      <c r="A47" s="312" t="s">
        <v>79</v>
      </c>
      <c r="B47" s="312"/>
      <c r="C47" s="312"/>
      <c r="D47" s="312"/>
      <c r="E47" s="312"/>
    </row>
    <row r="48" ht="15"/>
    <row r="49" spans="1:8" ht="108.75" customHeight="1" thickBot="1">
      <c r="A49" s="313" t="s">
        <v>75</v>
      </c>
      <c r="B49" s="313"/>
      <c r="C49" s="130" t="s">
        <v>76</v>
      </c>
      <c r="D49" s="130" t="s">
        <v>77</v>
      </c>
      <c r="E49" s="130" t="s">
        <v>78</v>
      </c>
      <c r="F49" s="100"/>
      <c r="G49" s="100"/>
      <c r="H49" s="100"/>
    </row>
    <row r="50" spans="1:7" ht="15.75" thickTop="1">
      <c r="A50" s="277"/>
      <c r="B50" s="277"/>
      <c r="C50" s="101"/>
      <c r="D50" s="101"/>
      <c r="E50" s="101"/>
      <c r="F50" s="79"/>
      <c r="G50" s="79"/>
    </row>
    <row r="51" spans="1:7" ht="15">
      <c r="A51" s="272"/>
      <c r="B51" s="272"/>
      <c r="C51" s="102"/>
      <c r="D51" s="102"/>
      <c r="E51" s="102"/>
      <c r="F51" s="79"/>
      <c r="G51" s="79"/>
    </row>
    <row r="52" spans="1:7" ht="15">
      <c r="A52" s="272"/>
      <c r="B52" s="272"/>
      <c r="C52" s="102"/>
      <c r="D52" s="102"/>
      <c r="E52" s="102"/>
      <c r="F52" s="79"/>
      <c r="G52" s="79"/>
    </row>
    <row r="53" spans="1:7" ht="15">
      <c r="A53" s="272"/>
      <c r="B53" s="272"/>
      <c r="C53" s="102"/>
      <c r="D53" s="102"/>
      <c r="E53" s="102"/>
      <c r="F53" s="79"/>
      <c r="G53" s="79"/>
    </row>
    <row r="54" spans="1:7" ht="15">
      <c r="A54" s="272"/>
      <c r="B54" s="272"/>
      <c r="C54" s="102"/>
      <c r="D54" s="102"/>
      <c r="E54" s="102"/>
      <c r="F54" s="79"/>
      <c r="G54" s="79"/>
    </row>
    <row r="55" spans="1:7" ht="15">
      <c r="A55" s="272"/>
      <c r="B55" s="272"/>
      <c r="C55" s="102"/>
      <c r="D55" s="102"/>
      <c r="E55" s="102"/>
      <c r="F55" s="79"/>
      <c r="G55" s="79"/>
    </row>
    <row r="56" spans="1:7" ht="15.75" thickBot="1">
      <c r="A56" s="273"/>
      <c r="B56" s="273"/>
      <c r="C56" s="103"/>
      <c r="D56" s="103"/>
      <c r="E56" s="103"/>
      <c r="F56" s="79"/>
      <c r="G56" s="79"/>
    </row>
    <row r="57" spans="1:7" ht="15.75" thickTop="1">
      <c r="A57" s="274" t="s">
        <v>74</v>
      </c>
      <c r="B57" s="275"/>
      <c r="C57" s="193">
        <f>SUM(C50:C56)</f>
        <v>0</v>
      </c>
      <c r="D57" s="193">
        <f>SUM(D50:D56)</f>
        <v>0</v>
      </c>
      <c r="E57" s="193">
        <f>SUM(E50:E56)</f>
        <v>0</v>
      </c>
      <c r="F57" s="79"/>
      <c r="G57" s="79"/>
    </row>
    <row r="100" ht="15">
      <c r="A100" s="190">
        <v>0.6</v>
      </c>
    </row>
    <row r="101" ht="15">
      <c r="A101" s="190">
        <v>0.7</v>
      </c>
    </row>
    <row r="102" ht="15">
      <c r="A102" s="190">
        <v>0.8</v>
      </c>
    </row>
    <row r="103" ht="15">
      <c r="A103" s="190">
        <v>0.9</v>
      </c>
    </row>
    <row r="104" ht="15">
      <c r="A104" s="190">
        <v>1</v>
      </c>
    </row>
  </sheetData>
  <sheetProtection password="D946" sheet="1" selectLockedCells="1"/>
  <mergeCells count="17">
    <mergeCell ref="A53:B53"/>
    <mergeCell ref="A54:B54"/>
    <mergeCell ref="A55:B55"/>
    <mergeCell ref="A56:B56"/>
    <mergeCell ref="A57:B57"/>
    <mergeCell ref="C26:C27"/>
    <mergeCell ref="A47:E47"/>
    <mergeCell ref="A49:B49"/>
    <mergeCell ref="A50:B50"/>
    <mergeCell ref="A51:B51"/>
    <mergeCell ref="A52:B52"/>
    <mergeCell ref="A1:T1"/>
    <mergeCell ref="C8:T8"/>
    <mergeCell ref="F17:G17"/>
    <mergeCell ref="H17:I17"/>
    <mergeCell ref="C21:C23"/>
    <mergeCell ref="C24:C25"/>
  </mergeCells>
  <conditionalFormatting sqref="T12">
    <cfRule type="cellIs" priority="7" dxfId="38" operator="lessThan" stopIfTrue="1">
      <formula>-0.01</formula>
    </cfRule>
  </conditionalFormatting>
  <conditionalFormatting sqref="S12">
    <cfRule type="cellIs" priority="3" dxfId="39" operator="greaterThan" stopIfTrue="1">
      <formula>0</formula>
    </cfRule>
    <cfRule type="cellIs" priority="4" dxfId="39" operator="greaterThan" stopIfTrue="1">
      <formula>0.01</formula>
    </cfRule>
    <cfRule type="cellIs" priority="5" dxfId="38" operator="greaterThan" stopIfTrue="1">
      <formula>0.01</formula>
    </cfRule>
    <cfRule type="cellIs" priority="6" dxfId="39" operator="greaterThan" stopIfTrue="1">
      <formula>0</formula>
    </cfRule>
  </conditionalFormatting>
  <conditionalFormatting sqref="I31">
    <cfRule type="cellIs" priority="1" dxfId="39" operator="greaterThan" stopIfTrue="1">
      <formula>0</formula>
    </cfRule>
    <cfRule type="cellIs" priority="2" dxfId="38" operator="lessThan" stopIfTrue="1">
      <formula>-0.01</formula>
    </cfRule>
  </conditionalFormatting>
  <dataValidations count="1">
    <dataValidation type="list" allowBlank="1" showInputMessage="1" showErrorMessage="1" sqref="P12">
      <formula1>$A$100:$A$104</formula1>
    </dataValidation>
  </dataValidations>
  <printOptions/>
  <pageMargins left="0.31496062992125984" right="0" top="0.7480314960629921" bottom="0.35433070866141736" header="0.31496062992125984" footer="0.31496062992125984"/>
  <pageSetup cellComments="asDisplayed" horizontalDpi="600" verticalDpi="600" orientation="landscape" paperSize="8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5" tint="-0.4999699890613556"/>
  </sheetPr>
  <dimension ref="A1:R122"/>
  <sheetViews>
    <sheetView view="pageBreakPreview" zoomScale="85" zoomScaleNormal="95" zoomScaleSheetLayoutView="85" zoomScalePageLayoutView="0" workbookViewId="0" topLeftCell="A1">
      <selection activeCell="I65" sqref="I65"/>
    </sheetView>
  </sheetViews>
  <sheetFormatPr defaultColWidth="9.140625" defaultRowHeight="15"/>
  <cols>
    <col min="1" max="1" width="14.8515625" style="131" customWidth="1"/>
    <col min="2" max="2" width="17.57421875" style="131" customWidth="1"/>
    <col min="3" max="3" width="13.421875" style="131" customWidth="1"/>
    <col min="4" max="4" width="16.28125" style="131" customWidth="1"/>
    <col min="5" max="5" width="15.8515625" style="131" customWidth="1"/>
    <col min="6" max="6" width="17.7109375" style="131" customWidth="1"/>
    <col min="7" max="7" width="15.421875" style="131" customWidth="1"/>
    <col min="8" max="8" width="18.140625" style="135" customWidth="1"/>
    <col min="9" max="10" width="15.28125" style="135" customWidth="1"/>
    <col min="11" max="11" width="17.140625" style="135" customWidth="1"/>
    <col min="12" max="12" width="17.7109375" style="131" customWidth="1"/>
    <col min="13" max="13" width="16.8515625" style="131" customWidth="1"/>
    <col min="14" max="14" width="12.421875" style="131" customWidth="1"/>
    <col min="15" max="15" width="20.7109375" style="131" customWidth="1"/>
    <col min="16" max="16" width="22.28125" style="131" customWidth="1"/>
    <col min="17" max="17" width="16.57421875" style="131" customWidth="1"/>
    <col min="18" max="18" width="17.57421875" style="131" customWidth="1"/>
    <col min="19" max="16384" width="9.140625" style="131" customWidth="1"/>
  </cols>
  <sheetData>
    <row r="1" spans="1:18" ht="18.75">
      <c r="A1" s="334" t="s">
        <v>80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6"/>
    </row>
    <row r="2" spans="1:18" s="132" customFormat="1" ht="19.5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1" s="75" customFormat="1" ht="15.75">
      <c r="A3" s="133" t="s">
        <v>146</v>
      </c>
      <c r="B3" s="73"/>
      <c r="C3" s="74"/>
      <c r="H3" s="76"/>
      <c r="I3" s="76"/>
      <c r="J3" s="76"/>
      <c r="K3" s="76"/>
    </row>
    <row r="4" spans="1:11" s="75" customFormat="1" ht="16.5" thickBot="1">
      <c r="A4" s="134" t="s">
        <v>148</v>
      </c>
      <c r="B4" s="77"/>
      <c r="C4" s="78"/>
      <c r="H4" s="76"/>
      <c r="I4" s="76"/>
      <c r="J4" s="76"/>
      <c r="K4" s="76"/>
    </row>
    <row r="5" spans="8:11" s="75" customFormat="1" ht="15.75">
      <c r="H5" s="76"/>
      <c r="I5" s="76"/>
      <c r="J5" s="76"/>
      <c r="K5" s="76"/>
    </row>
    <row r="6" ht="15">
      <c r="M6" s="136"/>
    </row>
    <row r="7" ht="15"/>
    <row r="8" spans="3:18" ht="18.75">
      <c r="C8" s="337" t="s">
        <v>81</v>
      </c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18" ht="75">
      <c r="A9" s="137" t="s">
        <v>174</v>
      </c>
      <c r="B9" s="137" t="s">
        <v>174</v>
      </c>
      <c r="C9" s="137" t="s">
        <v>82</v>
      </c>
      <c r="D9" s="137" t="s">
        <v>83</v>
      </c>
      <c r="E9" s="137" t="s">
        <v>177</v>
      </c>
      <c r="F9" s="137" t="s">
        <v>177</v>
      </c>
      <c r="G9" s="137" t="s">
        <v>84</v>
      </c>
      <c r="H9" s="138" t="s">
        <v>85</v>
      </c>
      <c r="I9" s="138" t="s">
        <v>86</v>
      </c>
      <c r="J9" s="138" t="s">
        <v>87</v>
      </c>
      <c r="K9" s="138" t="s">
        <v>88</v>
      </c>
      <c r="L9" s="137" t="s">
        <v>24</v>
      </c>
      <c r="M9" s="137" t="s">
        <v>25</v>
      </c>
      <c r="N9" s="137" t="s">
        <v>26</v>
      </c>
      <c r="O9" s="137" t="s">
        <v>27</v>
      </c>
      <c r="P9" s="137" t="s">
        <v>31</v>
      </c>
      <c r="Q9" s="137" t="s">
        <v>9</v>
      </c>
      <c r="R9" s="137" t="s">
        <v>10</v>
      </c>
    </row>
    <row r="10" spans="1:18" ht="15">
      <c r="A10" s="139" t="s">
        <v>1</v>
      </c>
      <c r="B10" s="139" t="s">
        <v>2</v>
      </c>
      <c r="C10" s="139" t="s">
        <v>3</v>
      </c>
      <c r="D10" s="139" t="s">
        <v>2</v>
      </c>
      <c r="E10" s="139" t="s">
        <v>1</v>
      </c>
      <c r="F10" s="139" t="s">
        <v>2</v>
      </c>
      <c r="G10" s="139" t="s">
        <v>2</v>
      </c>
      <c r="H10" s="139" t="s">
        <v>3</v>
      </c>
      <c r="I10" s="139" t="s">
        <v>2</v>
      </c>
      <c r="J10" s="140" t="s">
        <v>4</v>
      </c>
      <c r="K10" s="140" t="s">
        <v>5</v>
      </c>
      <c r="L10" s="139" t="s">
        <v>20</v>
      </c>
      <c r="M10" s="140" t="s">
        <v>5</v>
      </c>
      <c r="N10" s="139" t="s">
        <v>3</v>
      </c>
      <c r="O10" s="140" t="s">
        <v>5</v>
      </c>
      <c r="P10" s="139" t="s">
        <v>5</v>
      </c>
      <c r="Q10" s="139" t="s">
        <v>5</v>
      </c>
      <c r="R10" s="139" t="s">
        <v>5</v>
      </c>
    </row>
    <row r="11" spans="1:18" ht="15.75" thickBot="1">
      <c r="A11" s="141" t="s">
        <v>6</v>
      </c>
      <c r="B11" s="141" t="s">
        <v>22</v>
      </c>
      <c r="C11" s="141" t="s">
        <v>7</v>
      </c>
      <c r="D11" s="141" t="s">
        <v>23</v>
      </c>
      <c r="E11" s="141" t="s">
        <v>8</v>
      </c>
      <c r="F11" s="141" t="s">
        <v>57</v>
      </c>
      <c r="G11" s="141" t="s">
        <v>58</v>
      </c>
      <c r="H11" s="141" t="s">
        <v>59</v>
      </c>
      <c r="I11" s="141" t="s">
        <v>60</v>
      </c>
      <c r="J11" s="141" t="s">
        <v>61</v>
      </c>
      <c r="K11" s="141" t="s">
        <v>62</v>
      </c>
      <c r="L11" s="141" t="s">
        <v>63</v>
      </c>
      <c r="M11" s="446" t="s">
        <v>64</v>
      </c>
      <c r="N11" s="141" t="s">
        <v>65</v>
      </c>
      <c r="O11" s="141" t="s">
        <v>66</v>
      </c>
      <c r="P11" s="141" t="s">
        <v>73</v>
      </c>
      <c r="Q11" s="141" t="s">
        <v>67</v>
      </c>
      <c r="R11" s="141" t="s">
        <v>68</v>
      </c>
    </row>
    <row r="12" spans="1:18" ht="16.5" thickBot="1" thickTop="1">
      <c r="A12" s="82"/>
      <c r="B12" s="156">
        <f>SUM(A12*1000)</f>
        <v>0</v>
      </c>
      <c r="C12" s="157">
        <v>0.309</v>
      </c>
      <c r="D12" s="158">
        <f>SUM(B12*C12)</f>
        <v>0</v>
      </c>
      <c r="E12" s="83"/>
      <c r="F12" s="54">
        <f>SUM(E12*1000)</f>
        <v>0</v>
      </c>
      <c r="G12" s="158">
        <f>SUM(D12+F12)</f>
        <v>0</v>
      </c>
      <c r="H12" s="115">
        <v>0.4</v>
      </c>
      <c r="I12" s="159">
        <f>SUM(G12*H12)</f>
        <v>0</v>
      </c>
      <c r="J12" s="84">
        <v>180</v>
      </c>
      <c r="K12" s="158">
        <f>SUM(I12/J12)</f>
        <v>0</v>
      </c>
      <c r="L12" s="249">
        <v>52</v>
      </c>
      <c r="M12" s="158">
        <f>SUM(K12/L12)</f>
        <v>0</v>
      </c>
      <c r="N12" s="85">
        <v>0.1</v>
      </c>
      <c r="O12" s="58">
        <f>SUM(M12/N12)</f>
        <v>0</v>
      </c>
      <c r="P12" s="59">
        <f>SUM(G60)</f>
        <v>0</v>
      </c>
      <c r="Q12" s="60" t="str">
        <f>IF(P12&gt;O12,P12-O12," ")</f>
        <v> </v>
      </c>
      <c r="R12" s="61" t="str">
        <f>IF(P12&lt;O12,P12-O12," ")</f>
        <v> </v>
      </c>
    </row>
    <row r="13" ht="15"/>
    <row r="14" ht="15"/>
    <row r="15" ht="15"/>
    <row r="16" spans="4:6" ht="15.75" thickBot="1">
      <c r="D16" s="142"/>
      <c r="E16" s="142"/>
      <c r="F16" s="142"/>
    </row>
    <row r="17" spans="4:11" ht="15">
      <c r="D17" s="142"/>
      <c r="E17" s="142"/>
      <c r="F17" s="338" t="s">
        <v>18</v>
      </c>
      <c r="G17" s="339"/>
      <c r="H17" s="290" t="s">
        <v>48</v>
      </c>
      <c r="I17" s="291"/>
      <c r="K17" s="131"/>
    </row>
    <row r="18" spans="3:11" ht="75">
      <c r="C18" s="137" t="s">
        <v>19</v>
      </c>
      <c r="D18" s="137" t="s">
        <v>17</v>
      </c>
      <c r="E18" s="137" t="s">
        <v>17</v>
      </c>
      <c r="F18" s="137" t="s">
        <v>16</v>
      </c>
      <c r="G18" s="143" t="s">
        <v>33</v>
      </c>
      <c r="H18" s="87" t="s">
        <v>34</v>
      </c>
      <c r="I18" s="88" t="s">
        <v>56</v>
      </c>
      <c r="K18" s="131"/>
    </row>
    <row r="19" spans="3:11" ht="15">
      <c r="C19" s="139"/>
      <c r="D19" s="144" t="s">
        <v>32</v>
      </c>
      <c r="E19" s="139" t="s">
        <v>5</v>
      </c>
      <c r="F19" s="139" t="s">
        <v>20</v>
      </c>
      <c r="G19" s="145" t="s">
        <v>5</v>
      </c>
      <c r="H19" s="89" t="s">
        <v>20</v>
      </c>
      <c r="I19" s="90" t="s">
        <v>5</v>
      </c>
      <c r="K19" s="131"/>
    </row>
    <row r="20" spans="3:11" ht="15.75" thickBot="1">
      <c r="C20" s="141" t="s">
        <v>28</v>
      </c>
      <c r="D20" s="141" t="s">
        <v>29</v>
      </c>
      <c r="E20" s="141" t="s">
        <v>30</v>
      </c>
      <c r="F20" s="141" t="s">
        <v>69</v>
      </c>
      <c r="G20" s="146" t="s">
        <v>70</v>
      </c>
      <c r="H20" s="147" t="s">
        <v>71</v>
      </c>
      <c r="I20" s="148" t="s">
        <v>72</v>
      </c>
      <c r="K20" s="131"/>
    </row>
    <row r="21" spans="3:11" ht="15.75" thickTop="1">
      <c r="C21" s="341" t="s">
        <v>11</v>
      </c>
      <c r="D21" s="160" t="s">
        <v>128</v>
      </c>
      <c r="E21" s="163">
        <v>0.08</v>
      </c>
      <c r="F21" s="149"/>
      <c r="G21" s="166">
        <f aca="true" t="shared" si="0" ref="G21:G26">SUM(E21*F21)</f>
        <v>0</v>
      </c>
      <c r="H21" s="150"/>
      <c r="I21" s="170">
        <f aca="true" t="shared" si="1" ref="I21:I26">SUM(E21*H21)</f>
        <v>0</v>
      </c>
      <c r="K21" s="131"/>
    </row>
    <row r="22" spans="3:11" ht="15">
      <c r="C22" s="321"/>
      <c r="D22" s="161" t="s">
        <v>14</v>
      </c>
      <c r="E22" s="164">
        <v>0.12</v>
      </c>
      <c r="F22" s="151"/>
      <c r="G22" s="167">
        <f t="shared" si="0"/>
        <v>0</v>
      </c>
      <c r="H22" s="97"/>
      <c r="I22" s="171">
        <f t="shared" si="1"/>
        <v>0</v>
      </c>
      <c r="K22" s="131"/>
    </row>
    <row r="23" spans="3:11" ht="15">
      <c r="C23" s="321"/>
      <c r="D23" s="161" t="s">
        <v>15</v>
      </c>
      <c r="E23" s="164">
        <v>0.24</v>
      </c>
      <c r="F23" s="151"/>
      <c r="G23" s="167">
        <f t="shared" si="0"/>
        <v>0</v>
      </c>
      <c r="H23" s="97"/>
      <c r="I23" s="171">
        <f t="shared" si="1"/>
        <v>0</v>
      </c>
      <c r="K23" s="131"/>
    </row>
    <row r="24" spans="3:11" ht="15">
      <c r="C24" s="322"/>
      <c r="D24" s="161" t="s">
        <v>107</v>
      </c>
      <c r="E24" s="164">
        <v>0.36</v>
      </c>
      <c r="F24" s="151"/>
      <c r="G24" s="167">
        <f t="shared" si="0"/>
        <v>0</v>
      </c>
      <c r="H24" s="97"/>
      <c r="I24" s="171">
        <f t="shared" si="1"/>
        <v>0</v>
      </c>
      <c r="K24" s="131"/>
    </row>
    <row r="25" spans="3:11" ht="15">
      <c r="C25" s="321" t="s">
        <v>12</v>
      </c>
      <c r="D25" s="162" t="s">
        <v>21</v>
      </c>
      <c r="E25" s="165">
        <v>0.77</v>
      </c>
      <c r="F25" s="152"/>
      <c r="G25" s="168">
        <f t="shared" si="0"/>
        <v>0</v>
      </c>
      <c r="H25" s="95"/>
      <c r="I25" s="172">
        <f t="shared" si="1"/>
        <v>0</v>
      </c>
      <c r="K25" s="131"/>
    </row>
    <row r="26" spans="3:11" ht="15.75" thickBot="1">
      <c r="C26" s="322"/>
      <c r="D26" s="161" t="s">
        <v>13</v>
      </c>
      <c r="E26" s="164">
        <v>1.1</v>
      </c>
      <c r="F26" s="153"/>
      <c r="G26" s="169">
        <f t="shared" si="0"/>
        <v>0</v>
      </c>
      <c r="H26" s="99"/>
      <c r="I26" s="173">
        <f t="shared" si="1"/>
        <v>0</v>
      </c>
      <c r="K26" s="131"/>
    </row>
    <row r="27" spans="6:11" ht="16.5" thickBot="1" thickTop="1">
      <c r="F27" s="67">
        <f>SUM(F21:F26)</f>
        <v>0</v>
      </c>
      <c r="G27" s="104">
        <f>SUM(G21:G26)</f>
        <v>0</v>
      </c>
      <c r="H27" s="68">
        <f>SUM(H21:H26)</f>
        <v>0</v>
      </c>
      <c r="I27" s="71">
        <f>SUM(I21:I26)</f>
        <v>0</v>
      </c>
      <c r="K27" s="131"/>
    </row>
    <row r="28" spans="7:11" ht="15">
      <c r="G28" s="135"/>
      <c r="I28" s="131"/>
      <c r="K28" s="131"/>
    </row>
    <row r="29" spans="7:11" ht="15">
      <c r="G29" s="135"/>
      <c r="I29" s="131"/>
      <c r="K29" s="131"/>
    </row>
    <row r="30" spans="7:11" ht="15">
      <c r="G30" s="135"/>
      <c r="I30" s="131"/>
      <c r="K30" s="131"/>
    </row>
    <row r="31" ht="15"/>
    <row r="32" ht="15"/>
    <row r="33" ht="15"/>
    <row r="34" ht="15"/>
    <row r="35" ht="15"/>
    <row r="36" spans="1:6" ht="15">
      <c r="A36" s="332" t="s">
        <v>79</v>
      </c>
      <c r="B36" s="333"/>
      <c r="C36" s="333"/>
      <c r="D36" s="333"/>
      <c r="E36" s="333"/>
      <c r="F36" s="333"/>
    </row>
    <row r="37" ht="15"/>
    <row r="38" spans="1:8" ht="150.75" thickBot="1">
      <c r="A38" s="340" t="s">
        <v>75</v>
      </c>
      <c r="B38" s="340"/>
      <c r="C38" s="154" t="s">
        <v>76</v>
      </c>
      <c r="D38" s="154" t="s">
        <v>77</v>
      </c>
      <c r="E38" s="154" t="s">
        <v>78</v>
      </c>
      <c r="F38" s="241" t="s">
        <v>186</v>
      </c>
      <c r="G38" s="155"/>
      <c r="H38" s="155"/>
    </row>
    <row r="39" spans="1:7" ht="15.75" thickTop="1">
      <c r="A39" s="277"/>
      <c r="B39" s="277"/>
      <c r="C39" s="101"/>
      <c r="D39" s="101"/>
      <c r="E39" s="101"/>
      <c r="F39" s="101"/>
      <c r="G39" s="135"/>
    </row>
    <row r="40" spans="1:7" ht="15">
      <c r="A40" s="272"/>
      <c r="B40" s="272"/>
      <c r="C40" s="102"/>
      <c r="D40" s="102"/>
      <c r="E40" s="102"/>
      <c r="F40" s="102"/>
      <c r="G40" s="135"/>
    </row>
    <row r="41" spans="1:7" ht="15">
      <c r="A41" s="272"/>
      <c r="B41" s="272"/>
      <c r="C41" s="102"/>
      <c r="D41" s="102"/>
      <c r="E41" s="102"/>
      <c r="F41" s="102"/>
      <c r="G41" s="135"/>
    </row>
    <row r="42" spans="1:7" ht="15">
      <c r="A42" s="272"/>
      <c r="B42" s="272"/>
      <c r="C42" s="102"/>
      <c r="D42" s="102"/>
      <c r="E42" s="102"/>
      <c r="F42" s="102"/>
      <c r="G42" s="135"/>
    </row>
    <row r="43" spans="1:7" ht="15">
      <c r="A43" s="272"/>
      <c r="B43" s="272"/>
      <c r="C43" s="102"/>
      <c r="D43" s="102"/>
      <c r="E43" s="102"/>
      <c r="F43" s="102"/>
      <c r="G43" s="135"/>
    </row>
    <row r="44" spans="1:7" ht="15">
      <c r="A44" s="272"/>
      <c r="B44" s="272"/>
      <c r="C44" s="102"/>
      <c r="D44" s="102"/>
      <c r="E44" s="102"/>
      <c r="F44" s="102"/>
      <c r="G44" s="135"/>
    </row>
    <row r="45" spans="1:7" ht="15.75" thickBot="1">
      <c r="A45" s="273"/>
      <c r="B45" s="273"/>
      <c r="C45" s="103"/>
      <c r="D45" s="103"/>
      <c r="E45" s="103"/>
      <c r="F45" s="103"/>
      <c r="G45" s="135"/>
    </row>
    <row r="46" spans="1:7" ht="15.75" thickTop="1">
      <c r="A46" s="274" t="s">
        <v>74</v>
      </c>
      <c r="B46" s="275"/>
      <c r="C46" s="193">
        <f>SUM(C39:C45)</f>
        <v>0</v>
      </c>
      <c r="D46" s="193">
        <f>SUM(D39:D45)</f>
        <v>0</v>
      </c>
      <c r="E46" s="193">
        <f>SUM(E39:E45)</f>
        <v>0</v>
      </c>
      <c r="F46" s="193">
        <f>SUM(F39:F45)</f>
        <v>0</v>
      </c>
      <c r="G46" s="135"/>
    </row>
    <row r="47" spans="1:7" ht="15">
      <c r="A47" s="242"/>
      <c r="B47" s="242"/>
      <c r="C47" s="243"/>
      <c r="D47" s="243"/>
      <c r="E47" s="243"/>
      <c r="F47" s="243"/>
      <c r="G47" s="135"/>
    </row>
    <row r="48" spans="1:7" ht="15">
      <c r="A48" s="242"/>
      <c r="B48" s="242"/>
      <c r="C48" s="243"/>
      <c r="D48" s="243"/>
      <c r="E48" s="243"/>
      <c r="F48" s="243"/>
      <c r="G48" s="135"/>
    </row>
    <row r="49" spans="1:18" ht="18.75">
      <c r="A49" s="318" t="s">
        <v>187</v>
      </c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20"/>
    </row>
    <row r="50" ht="15.75" thickBot="1"/>
    <row r="51" spans="6:9" ht="15">
      <c r="F51" s="316" t="s">
        <v>18</v>
      </c>
      <c r="G51" s="317"/>
      <c r="H51" s="290" t="s">
        <v>48</v>
      </c>
      <c r="I51" s="291"/>
    </row>
    <row r="52" spans="3:9" ht="75">
      <c r="C52" s="236" t="s">
        <v>19</v>
      </c>
      <c r="D52" s="236" t="s">
        <v>17</v>
      </c>
      <c r="E52" s="236" t="s">
        <v>17</v>
      </c>
      <c r="F52" s="236" t="s">
        <v>16</v>
      </c>
      <c r="G52" s="237" t="s">
        <v>33</v>
      </c>
      <c r="H52" s="87" t="s">
        <v>34</v>
      </c>
      <c r="I52" s="88" t="s">
        <v>56</v>
      </c>
    </row>
    <row r="53" spans="3:9" ht="15">
      <c r="C53" s="238"/>
      <c r="D53" s="239" t="s">
        <v>32</v>
      </c>
      <c r="E53" s="238" t="s">
        <v>5</v>
      </c>
      <c r="F53" s="238" t="s">
        <v>20</v>
      </c>
      <c r="G53" s="240" t="s">
        <v>5</v>
      </c>
      <c r="H53" s="89" t="s">
        <v>20</v>
      </c>
      <c r="I53" s="195" t="s">
        <v>5</v>
      </c>
    </row>
    <row r="54" spans="3:9" ht="15.75" thickBot="1">
      <c r="C54" s="141" t="s">
        <v>6</v>
      </c>
      <c r="D54" s="141" t="s">
        <v>181</v>
      </c>
      <c r="E54" s="141" t="s">
        <v>7</v>
      </c>
      <c r="F54" s="141" t="s">
        <v>182</v>
      </c>
      <c r="G54" s="146" t="s">
        <v>183</v>
      </c>
      <c r="H54" s="147" t="s">
        <v>184</v>
      </c>
      <c r="I54" s="148" t="s">
        <v>185</v>
      </c>
    </row>
    <row r="55" spans="3:9" ht="15.75" thickTop="1">
      <c r="C55" s="321" t="s">
        <v>100</v>
      </c>
      <c r="D55" s="162" t="s">
        <v>205</v>
      </c>
      <c r="E55" s="165">
        <v>0.08</v>
      </c>
      <c r="F55" s="152"/>
      <c r="G55" s="168">
        <f>SUM(E55*F55)</f>
        <v>0</v>
      </c>
      <c r="H55" s="95"/>
      <c r="I55" s="172">
        <f>SUM(E55*H55)</f>
        <v>0</v>
      </c>
    </row>
    <row r="56" spans="3:9" ht="15">
      <c r="C56" s="321"/>
      <c r="D56" s="161" t="s">
        <v>206</v>
      </c>
      <c r="E56" s="164">
        <v>0.12</v>
      </c>
      <c r="F56" s="151"/>
      <c r="G56" s="167">
        <f>SUM(E56*F56)</f>
        <v>0</v>
      </c>
      <c r="H56" s="97"/>
      <c r="I56" s="171">
        <f>SUM(E56*H56)</f>
        <v>0</v>
      </c>
    </row>
    <row r="57" spans="3:9" ht="15.75" thickBot="1">
      <c r="C57" s="322"/>
      <c r="D57" s="161" t="s">
        <v>207</v>
      </c>
      <c r="E57" s="164">
        <v>0.24</v>
      </c>
      <c r="F57" s="153"/>
      <c r="G57" s="169">
        <f>SUM(E57*F57)</f>
        <v>0</v>
      </c>
      <c r="H57" s="99"/>
      <c r="I57" s="245">
        <f>SUM(E57*H57)</f>
        <v>0</v>
      </c>
    </row>
    <row r="58" spans="6:9" ht="16.5" thickBot="1" thickTop="1">
      <c r="F58" s="67">
        <f>SUM(F53:F57)</f>
        <v>0</v>
      </c>
      <c r="G58" s="104">
        <f>SUM(G53:G57)</f>
        <v>0</v>
      </c>
      <c r="H58" s="246">
        <f>SUM(H53:H57)</f>
        <v>0</v>
      </c>
      <c r="I58" s="247">
        <f>SUM(I53:I57)</f>
        <v>0</v>
      </c>
    </row>
    <row r="59" spans="7:8" ht="15.75" customHeight="1" thickBot="1">
      <c r="G59" s="314"/>
      <c r="H59" s="315"/>
    </row>
    <row r="60" spans="3:10" ht="15.75" thickBot="1">
      <c r="C60" s="271" t="s">
        <v>210</v>
      </c>
      <c r="D60" s="270"/>
      <c r="E60" s="270"/>
      <c r="F60" s="265">
        <f>SUM(F27+F58)</f>
        <v>0</v>
      </c>
      <c r="G60" s="264">
        <f>SUM(G27+G58)</f>
        <v>0</v>
      </c>
      <c r="H60" s="263">
        <f>SUM(H27+H58)</f>
        <v>0</v>
      </c>
      <c r="I60" s="263">
        <f>SUM(I27+I58)</f>
        <v>0</v>
      </c>
      <c r="J60" s="262">
        <f>SUM(O12*60/100)</f>
        <v>0</v>
      </c>
    </row>
    <row r="61" ht="15">
      <c r="I61" s="244">
        <f>-SUM(R12)</f>
        <v>0</v>
      </c>
    </row>
    <row r="62" ht="15.75" thickBot="1">
      <c r="I62" s="174">
        <f>SUM(I61-I60)</f>
        <v>0</v>
      </c>
    </row>
    <row r="63" spans="1:5" ht="15">
      <c r="A63" s="323" t="s">
        <v>209</v>
      </c>
      <c r="B63" s="324"/>
      <c r="C63" s="324"/>
      <c r="D63" s="324"/>
      <c r="E63" s="325"/>
    </row>
    <row r="64" spans="1:5" ht="15">
      <c r="A64" s="326"/>
      <c r="B64" s="327"/>
      <c r="C64" s="327"/>
      <c r="D64" s="327"/>
      <c r="E64" s="328"/>
    </row>
    <row r="65" spans="1:5" ht="15">
      <c r="A65" s="326"/>
      <c r="B65" s="327"/>
      <c r="C65" s="327"/>
      <c r="D65" s="327"/>
      <c r="E65" s="328"/>
    </row>
    <row r="66" spans="1:5" ht="15">
      <c r="A66" s="326"/>
      <c r="B66" s="327"/>
      <c r="C66" s="327"/>
      <c r="D66" s="327"/>
      <c r="E66" s="328"/>
    </row>
    <row r="67" spans="1:5" ht="15">
      <c r="A67" s="326"/>
      <c r="B67" s="327"/>
      <c r="C67" s="327"/>
      <c r="D67" s="327"/>
      <c r="E67" s="328"/>
    </row>
    <row r="68" spans="1:5" ht="15" customHeight="1">
      <c r="A68" s="326"/>
      <c r="B68" s="327"/>
      <c r="C68" s="327"/>
      <c r="D68" s="327"/>
      <c r="E68" s="328"/>
    </row>
    <row r="69" spans="1:5" ht="15">
      <c r="A69" s="326"/>
      <c r="B69" s="327"/>
      <c r="C69" s="327"/>
      <c r="D69" s="327"/>
      <c r="E69" s="328"/>
    </row>
    <row r="70" spans="1:5" ht="15.75" thickBot="1">
      <c r="A70" s="329"/>
      <c r="B70" s="330"/>
      <c r="C70" s="330"/>
      <c r="D70" s="330"/>
      <c r="E70" s="331"/>
    </row>
    <row r="71" ht="15"/>
    <row r="72" ht="15"/>
    <row r="73" ht="15"/>
    <row r="113" spans="1:3" ht="15">
      <c r="A113" s="190">
        <v>0.1</v>
      </c>
      <c r="C113" s="131">
        <v>180</v>
      </c>
    </row>
    <row r="114" spans="1:3" ht="15">
      <c r="A114" s="190">
        <v>0.2</v>
      </c>
      <c r="C114" s="131">
        <v>200</v>
      </c>
    </row>
    <row r="115" ht="15">
      <c r="A115" s="190">
        <v>0.3</v>
      </c>
    </row>
    <row r="116" ht="15">
      <c r="A116" s="190">
        <v>0.4</v>
      </c>
    </row>
    <row r="117" ht="15">
      <c r="A117" s="190">
        <v>0.5</v>
      </c>
    </row>
    <row r="118" ht="15">
      <c r="A118" s="190">
        <v>0.6</v>
      </c>
    </row>
    <row r="119" ht="15">
      <c r="A119" s="190">
        <v>0.7</v>
      </c>
    </row>
    <row r="120" ht="15">
      <c r="A120" s="190">
        <v>0.8</v>
      </c>
    </row>
    <row r="121" ht="15">
      <c r="A121" s="190">
        <v>0.9</v>
      </c>
    </row>
    <row r="122" ht="15">
      <c r="A122" s="190">
        <v>1</v>
      </c>
    </row>
  </sheetData>
  <sheetProtection password="D946" sheet="1" selectLockedCells="1"/>
  <mergeCells count="22">
    <mergeCell ref="A1:R1"/>
    <mergeCell ref="C8:R8"/>
    <mergeCell ref="F17:G17"/>
    <mergeCell ref="H17:I17"/>
    <mergeCell ref="A42:B42"/>
    <mergeCell ref="A38:B38"/>
    <mergeCell ref="C21:C24"/>
    <mergeCell ref="A63:E70"/>
    <mergeCell ref="A46:B46"/>
    <mergeCell ref="C25:C26"/>
    <mergeCell ref="A36:F36"/>
    <mergeCell ref="A44:B44"/>
    <mergeCell ref="A45:B45"/>
    <mergeCell ref="A40:B40"/>
    <mergeCell ref="A39:B39"/>
    <mergeCell ref="G59:H59"/>
    <mergeCell ref="F51:G51"/>
    <mergeCell ref="H51:I51"/>
    <mergeCell ref="A49:R49"/>
    <mergeCell ref="A41:B41"/>
    <mergeCell ref="C55:C57"/>
    <mergeCell ref="A43:B43"/>
  </mergeCells>
  <conditionalFormatting sqref="R12">
    <cfRule type="cellIs" priority="11" dxfId="38" operator="lessThan" stopIfTrue="1">
      <formula>-0.01</formula>
    </cfRule>
  </conditionalFormatting>
  <conditionalFormatting sqref="Q12">
    <cfRule type="cellIs" priority="7" dxfId="39" operator="greaterThan" stopIfTrue="1">
      <formula>0</formula>
    </cfRule>
    <cfRule type="cellIs" priority="8" dxfId="39" operator="greaterThan" stopIfTrue="1">
      <formula>0.01</formula>
    </cfRule>
    <cfRule type="cellIs" priority="9" dxfId="38" operator="greaterThan" stopIfTrue="1">
      <formula>0.01</formula>
    </cfRule>
    <cfRule type="cellIs" priority="10" dxfId="39" operator="greaterThan" stopIfTrue="1">
      <formula>0</formula>
    </cfRule>
  </conditionalFormatting>
  <conditionalFormatting sqref="I61">
    <cfRule type="cellIs" priority="3" dxfId="39" operator="greaterThan" stopIfTrue="1">
      <formula>0</formula>
    </cfRule>
    <cfRule type="cellIs" priority="4" dxfId="38" operator="lessThan" stopIfTrue="1">
      <formula>-0.01</formula>
    </cfRule>
  </conditionalFormatting>
  <conditionalFormatting sqref="I62">
    <cfRule type="cellIs" priority="1" dxfId="39" operator="greaterThan" stopIfTrue="1">
      <formula>0</formula>
    </cfRule>
    <cfRule type="cellIs" priority="2" dxfId="38" operator="lessThan" stopIfTrue="1">
      <formula>-0.01</formula>
    </cfRule>
  </conditionalFormatting>
  <dataValidations count="2">
    <dataValidation type="list" allowBlank="1" showInputMessage="1" showErrorMessage="1" sqref="N12">
      <formula1>$A$113:$A$122</formula1>
    </dataValidation>
    <dataValidation type="list" allowBlank="1" showInputMessage="1" showErrorMessage="1" sqref="J12">
      <formula1>$C$113:$C$114</formula1>
    </dataValidation>
  </dataValidations>
  <printOptions horizontalCentered="1"/>
  <pageMargins left="0.31496062992125984" right="0" top="0.7480314960629921" bottom="0.15748031496062992" header="0.31496062992125984" footer="0.31496062992125984"/>
  <pageSetup cellComments="asDisplayed" horizontalDpi="600" verticalDpi="600" orientation="landscape" paperSize="8" scale="5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theme="0" tint="-0.4999699890613556"/>
  </sheetPr>
  <dimension ref="A1:R104"/>
  <sheetViews>
    <sheetView view="pageBreakPreview" zoomScale="85" zoomScaleNormal="95" zoomScaleSheetLayoutView="85" zoomScalePageLayoutView="0" workbookViewId="0" topLeftCell="A1">
      <selection activeCell="H24" sqref="H24"/>
    </sheetView>
  </sheetViews>
  <sheetFormatPr defaultColWidth="9.140625" defaultRowHeight="15"/>
  <cols>
    <col min="1" max="1" width="14.8515625" style="4" customWidth="1"/>
    <col min="2" max="2" width="14.28125" style="4" customWidth="1"/>
    <col min="3" max="3" width="13.421875" style="4" customWidth="1"/>
    <col min="4" max="4" width="16.28125" style="4" customWidth="1"/>
    <col min="5" max="5" width="15.8515625" style="4" customWidth="1"/>
    <col min="6" max="6" width="17.7109375" style="4" customWidth="1"/>
    <col min="7" max="7" width="15.421875" style="4" customWidth="1"/>
    <col min="8" max="8" width="18.140625" style="79" customWidth="1"/>
    <col min="9" max="10" width="15.28125" style="79" customWidth="1"/>
    <col min="11" max="11" width="17.140625" style="79" customWidth="1"/>
    <col min="12" max="12" width="17.7109375" style="4" customWidth="1"/>
    <col min="13" max="13" width="16.8515625" style="4" customWidth="1"/>
    <col min="14" max="14" width="12.421875" style="4" customWidth="1"/>
    <col min="15" max="15" width="20.7109375" style="4" customWidth="1"/>
    <col min="16" max="16" width="22.28125" style="4" customWidth="1"/>
    <col min="17" max="17" width="16.57421875" style="4" customWidth="1"/>
    <col min="18" max="18" width="17.57421875" style="4" customWidth="1"/>
    <col min="19" max="16384" width="9.140625" style="4" customWidth="1"/>
  </cols>
  <sheetData>
    <row r="1" spans="1:18" ht="18.75">
      <c r="A1" s="342" t="s">
        <v>89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4"/>
    </row>
    <row r="2" spans="1:18" s="14" customFormat="1" ht="19.5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1" s="75" customFormat="1" ht="15.75">
      <c r="A3" s="5" t="s">
        <v>146</v>
      </c>
      <c r="B3" s="73"/>
      <c r="C3" s="74"/>
      <c r="H3" s="76"/>
      <c r="I3" s="76"/>
      <c r="J3" s="76"/>
      <c r="K3" s="76"/>
    </row>
    <row r="4" spans="1:11" s="75" customFormat="1" ht="16.5" thickBot="1">
      <c r="A4" s="134" t="s">
        <v>147</v>
      </c>
      <c r="B4" s="77"/>
      <c r="C4" s="78"/>
      <c r="H4" s="76"/>
      <c r="I4" s="76"/>
      <c r="J4" s="76"/>
      <c r="K4" s="76"/>
    </row>
    <row r="5" spans="8:11" s="75" customFormat="1" ht="15.75">
      <c r="H5" s="76"/>
      <c r="I5" s="76"/>
      <c r="J5" s="76"/>
      <c r="K5" s="76"/>
    </row>
    <row r="6" ht="15">
      <c r="M6" s="80"/>
    </row>
    <row r="7" ht="15"/>
    <row r="8" spans="3:18" ht="18.75">
      <c r="C8" s="345" t="s">
        <v>90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</row>
    <row r="9" spans="1:18" ht="75">
      <c r="A9" s="175" t="s">
        <v>174</v>
      </c>
      <c r="B9" s="175" t="s">
        <v>174</v>
      </c>
      <c r="C9" s="175" t="s">
        <v>91</v>
      </c>
      <c r="D9" s="175" t="s">
        <v>92</v>
      </c>
      <c r="E9" s="175" t="s">
        <v>178</v>
      </c>
      <c r="F9" s="175" t="s">
        <v>178</v>
      </c>
      <c r="G9" s="175" t="s">
        <v>93</v>
      </c>
      <c r="H9" s="176" t="s">
        <v>101</v>
      </c>
      <c r="I9" s="176" t="s">
        <v>94</v>
      </c>
      <c r="J9" s="176" t="s">
        <v>95</v>
      </c>
      <c r="K9" s="176" t="s">
        <v>96</v>
      </c>
      <c r="L9" s="175" t="s">
        <v>24</v>
      </c>
      <c r="M9" s="175" t="s">
        <v>25</v>
      </c>
      <c r="N9" s="175" t="s">
        <v>26</v>
      </c>
      <c r="O9" s="175" t="s">
        <v>27</v>
      </c>
      <c r="P9" s="175" t="s">
        <v>31</v>
      </c>
      <c r="Q9" s="175" t="s">
        <v>9</v>
      </c>
      <c r="R9" s="175" t="s">
        <v>10</v>
      </c>
    </row>
    <row r="10" spans="1:18" ht="15">
      <c r="A10" s="177" t="s">
        <v>1</v>
      </c>
      <c r="B10" s="177" t="s">
        <v>2</v>
      </c>
      <c r="C10" s="177" t="s">
        <v>3</v>
      </c>
      <c r="D10" s="177" t="s">
        <v>2</v>
      </c>
      <c r="E10" s="177" t="s">
        <v>1</v>
      </c>
      <c r="F10" s="177" t="s">
        <v>2</v>
      </c>
      <c r="G10" s="177" t="s">
        <v>2</v>
      </c>
      <c r="H10" s="177" t="s">
        <v>3</v>
      </c>
      <c r="I10" s="177" t="s">
        <v>2</v>
      </c>
      <c r="J10" s="178" t="s">
        <v>4</v>
      </c>
      <c r="K10" s="178" t="s">
        <v>5</v>
      </c>
      <c r="L10" s="177" t="s">
        <v>20</v>
      </c>
      <c r="M10" s="178" t="s">
        <v>5</v>
      </c>
      <c r="N10" s="177" t="s">
        <v>3</v>
      </c>
      <c r="O10" s="178" t="s">
        <v>5</v>
      </c>
      <c r="P10" s="177" t="s">
        <v>5</v>
      </c>
      <c r="Q10" s="177" t="s">
        <v>5</v>
      </c>
      <c r="R10" s="177" t="s">
        <v>5</v>
      </c>
    </row>
    <row r="11" spans="1:18" ht="15.75" thickBot="1">
      <c r="A11" s="81" t="s">
        <v>6</v>
      </c>
      <c r="B11" s="81" t="s">
        <v>22</v>
      </c>
      <c r="C11" s="81" t="s">
        <v>7</v>
      </c>
      <c r="D11" s="81" t="s">
        <v>23</v>
      </c>
      <c r="E11" s="81" t="s">
        <v>8</v>
      </c>
      <c r="F11" s="81" t="s">
        <v>57</v>
      </c>
      <c r="G11" s="81" t="s">
        <v>58</v>
      </c>
      <c r="H11" s="81" t="s">
        <v>59</v>
      </c>
      <c r="I11" s="81" t="s">
        <v>60</v>
      </c>
      <c r="J11" s="81" t="s">
        <v>61</v>
      </c>
      <c r="K11" s="81" t="s">
        <v>62</v>
      </c>
      <c r="L11" s="81" t="s">
        <v>63</v>
      </c>
      <c r="M11" s="81" t="s">
        <v>64</v>
      </c>
      <c r="N11" s="81" t="s">
        <v>65</v>
      </c>
      <c r="O11" s="81" t="s">
        <v>66</v>
      </c>
      <c r="P11" s="81" t="s">
        <v>73</v>
      </c>
      <c r="Q11" s="81" t="s">
        <v>67</v>
      </c>
      <c r="R11" s="81" t="s">
        <v>68</v>
      </c>
    </row>
    <row r="12" spans="1:18" ht="16.5" thickBot="1" thickTop="1">
      <c r="A12" s="82"/>
      <c r="B12" s="51">
        <f>SUM(A12*1000)</f>
        <v>0</v>
      </c>
      <c r="C12" s="52">
        <v>0.037</v>
      </c>
      <c r="D12" s="53">
        <f>SUM(B12*C12)</f>
        <v>0</v>
      </c>
      <c r="E12" s="83"/>
      <c r="F12" s="54">
        <f>SUM(E12*1000)</f>
        <v>0</v>
      </c>
      <c r="G12" s="53">
        <f>SUM(D12+F12)</f>
        <v>0</v>
      </c>
      <c r="H12" s="115">
        <v>0.6</v>
      </c>
      <c r="I12" s="56">
        <f>SUM(G12*H12)</f>
        <v>0</v>
      </c>
      <c r="J12" s="183">
        <v>150</v>
      </c>
      <c r="K12" s="53">
        <f>SUM(I12/J12)</f>
        <v>0</v>
      </c>
      <c r="L12" s="84">
        <v>12</v>
      </c>
      <c r="M12" s="53">
        <f>SUM(K12/L12)</f>
        <v>0</v>
      </c>
      <c r="N12" s="85">
        <v>0.6</v>
      </c>
      <c r="O12" s="58">
        <f>SUM(M12/N12)</f>
        <v>0</v>
      </c>
      <c r="P12" s="59">
        <f>SUM(G23)</f>
        <v>0</v>
      </c>
      <c r="Q12" s="60" t="str">
        <f>IF(P12&gt;O12,P12-O12," ")</f>
        <v> </v>
      </c>
      <c r="R12" s="61" t="str">
        <f>IF(P12&lt;O12,P12-O12," ")</f>
        <v> </v>
      </c>
    </row>
    <row r="13" ht="15"/>
    <row r="14" ht="15"/>
    <row r="15" ht="15"/>
    <row r="16" spans="4:6" ht="15.75" thickBot="1">
      <c r="D16" s="86"/>
      <c r="E16" s="86"/>
      <c r="F16" s="86"/>
    </row>
    <row r="17" spans="4:11" ht="15">
      <c r="D17" s="86"/>
      <c r="E17" s="86"/>
      <c r="F17" s="346" t="s">
        <v>18</v>
      </c>
      <c r="G17" s="347"/>
      <c r="H17" s="290" t="s">
        <v>48</v>
      </c>
      <c r="I17" s="291"/>
      <c r="K17" s="4"/>
    </row>
    <row r="18" spans="3:11" ht="75">
      <c r="C18" s="175" t="s">
        <v>19</v>
      </c>
      <c r="D18" s="175" t="s">
        <v>17</v>
      </c>
      <c r="E18" s="175" t="s">
        <v>17</v>
      </c>
      <c r="F18" s="175" t="s">
        <v>16</v>
      </c>
      <c r="G18" s="179" t="s">
        <v>33</v>
      </c>
      <c r="H18" s="87" t="s">
        <v>34</v>
      </c>
      <c r="I18" s="88" t="s">
        <v>56</v>
      </c>
      <c r="K18" s="4"/>
    </row>
    <row r="19" spans="3:11" ht="15">
      <c r="C19" s="177"/>
      <c r="D19" s="180" t="s">
        <v>32</v>
      </c>
      <c r="E19" s="177" t="s">
        <v>5</v>
      </c>
      <c r="F19" s="177" t="s">
        <v>20</v>
      </c>
      <c r="G19" s="181" t="s">
        <v>5</v>
      </c>
      <c r="H19" s="89" t="s">
        <v>20</v>
      </c>
      <c r="I19" s="90" t="s">
        <v>5</v>
      </c>
      <c r="K19" s="4"/>
    </row>
    <row r="20" spans="3:11" ht="15.75" thickBot="1">
      <c r="C20" s="81" t="s">
        <v>28</v>
      </c>
      <c r="D20" s="81" t="s">
        <v>29</v>
      </c>
      <c r="E20" s="81" t="s">
        <v>30</v>
      </c>
      <c r="F20" s="81" t="s">
        <v>69</v>
      </c>
      <c r="G20" s="91" t="s">
        <v>70</v>
      </c>
      <c r="H20" s="92" t="s">
        <v>71</v>
      </c>
      <c r="I20" s="93" t="s">
        <v>72</v>
      </c>
      <c r="K20" s="4"/>
    </row>
    <row r="21" spans="3:11" ht="15.75" thickTop="1">
      <c r="C21" s="309" t="s">
        <v>110</v>
      </c>
      <c r="D21" s="62" t="s">
        <v>112</v>
      </c>
      <c r="E21" s="63">
        <v>1</v>
      </c>
      <c r="F21" s="96"/>
      <c r="G21" s="65">
        <f>SUM(E21*F21)</f>
        <v>0</v>
      </c>
      <c r="H21" s="97"/>
      <c r="I21" s="69">
        <f>SUM(E21*H21)</f>
        <v>0</v>
      </c>
      <c r="K21" s="4"/>
    </row>
    <row r="22" spans="3:11" ht="15.75" thickBot="1">
      <c r="C22" s="311"/>
      <c r="D22" s="62" t="s">
        <v>111</v>
      </c>
      <c r="E22" s="63">
        <v>1.5</v>
      </c>
      <c r="F22" s="98"/>
      <c r="G22" s="66">
        <f>SUM(E22*F22)</f>
        <v>0</v>
      </c>
      <c r="H22" s="99"/>
      <c r="I22" s="70">
        <f>SUM(E22*H22)</f>
        <v>0</v>
      </c>
      <c r="K22" s="4"/>
    </row>
    <row r="23" spans="6:11" ht="16.5" thickBot="1" thickTop="1">
      <c r="F23" s="67">
        <f>SUM(F21:F22)</f>
        <v>0</v>
      </c>
      <c r="G23" s="104">
        <f>SUM(G21:G22)</f>
        <v>0</v>
      </c>
      <c r="H23" s="68">
        <f>SUM(H21:H22)</f>
        <v>0</v>
      </c>
      <c r="I23" s="71">
        <f>SUM(I21:I22)</f>
        <v>0</v>
      </c>
      <c r="J23" s="248">
        <f>SUM(O12*60/100)</f>
        <v>0</v>
      </c>
      <c r="K23" s="4"/>
    </row>
    <row r="24" spans="7:11" ht="15">
      <c r="G24" s="79"/>
      <c r="I24" s="4"/>
      <c r="K24" s="4"/>
    </row>
    <row r="25" spans="7:11" ht="15">
      <c r="G25" s="79"/>
      <c r="I25" s="105">
        <f>-SUM(R12)</f>
        <v>0</v>
      </c>
      <c r="K25" s="4"/>
    </row>
    <row r="26" spans="7:11" ht="15">
      <c r="G26" s="79"/>
      <c r="I26" s="106">
        <f>SUM(I25-I23)</f>
        <v>0</v>
      </c>
      <c r="K26" s="4"/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spans="1:5" ht="15">
      <c r="A42" s="348" t="s">
        <v>79</v>
      </c>
      <c r="B42" s="348"/>
      <c r="C42" s="348"/>
      <c r="D42" s="348"/>
      <c r="E42" s="348"/>
    </row>
    <row r="43" ht="15"/>
    <row r="44" spans="1:8" ht="135.75" thickBot="1">
      <c r="A44" s="349" t="s">
        <v>75</v>
      </c>
      <c r="B44" s="349"/>
      <c r="C44" s="182" t="s">
        <v>76</v>
      </c>
      <c r="D44" s="182" t="s">
        <v>77</v>
      </c>
      <c r="E44" s="182" t="s">
        <v>78</v>
      </c>
      <c r="F44" s="100"/>
      <c r="G44" s="100"/>
      <c r="H44" s="100"/>
    </row>
    <row r="45" spans="1:7" ht="15.75" thickTop="1">
      <c r="A45" s="277"/>
      <c r="B45" s="277"/>
      <c r="C45" s="101"/>
      <c r="D45" s="101"/>
      <c r="E45" s="101"/>
      <c r="F45" s="79"/>
      <c r="G45" s="79"/>
    </row>
    <row r="46" spans="1:7" ht="15">
      <c r="A46" s="272"/>
      <c r="B46" s="272"/>
      <c r="C46" s="102"/>
      <c r="D46" s="102"/>
      <c r="E46" s="102"/>
      <c r="F46" s="79"/>
      <c r="G46" s="79"/>
    </row>
    <row r="47" spans="1:7" ht="15">
      <c r="A47" s="272"/>
      <c r="B47" s="272"/>
      <c r="C47" s="102"/>
      <c r="D47" s="102"/>
      <c r="E47" s="102"/>
      <c r="F47" s="79"/>
      <c r="G47" s="79"/>
    </row>
    <row r="48" spans="1:7" ht="15">
      <c r="A48" s="272"/>
      <c r="B48" s="272"/>
      <c r="C48" s="102"/>
      <c r="D48" s="102"/>
      <c r="E48" s="102"/>
      <c r="F48" s="79"/>
      <c r="G48" s="79"/>
    </row>
    <row r="49" spans="1:7" ht="15">
      <c r="A49" s="272"/>
      <c r="B49" s="272"/>
      <c r="C49" s="102"/>
      <c r="D49" s="102"/>
      <c r="E49" s="102"/>
      <c r="F49" s="79"/>
      <c r="G49" s="79"/>
    </row>
    <row r="50" spans="1:7" ht="15">
      <c r="A50" s="272"/>
      <c r="B50" s="272"/>
      <c r="C50" s="102"/>
      <c r="D50" s="102"/>
      <c r="E50" s="102"/>
      <c r="F50" s="79"/>
      <c r="G50" s="79"/>
    </row>
    <row r="51" spans="1:7" ht="15.75" thickBot="1">
      <c r="A51" s="273"/>
      <c r="B51" s="273"/>
      <c r="C51" s="103"/>
      <c r="D51" s="103"/>
      <c r="E51" s="103"/>
      <c r="F51" s="79"/>
      <c r="G51" s="79"/>
    </row>
    <row r="52" spans="1:7" ht="15.75" thickTop="1">
      <c r="A52" s="274" t="s">
        <v>74</v>
      </c>
      <c r="B52" s="275"/>
      <c r="C52" s="193">
        <f>SUM(C45:C51)</f>
        <v>0</v>
      </c>
      <c r="D52" s="193">
        <f>SUM(D45:D51)</f>
        <v>0</v>
      </c>
      <c r="E52" s="193">
        <f>SUM(E45:E51)</f>
        <v>0</v>
      </c>
      <c r="F52" s="79"/>
      <c r="G52" s="79"/>
    </row>
    <row r="100" ht="15">
      <c r="A100" s="190">
        <v>0.6</v>
      </c>
    </row>
    <row r="101" ht="15">
      <c r="A101" s="190">
        <v>0.7</v>
      </c>
    </row>
    <row r="102" ht="15">
      <c r="A102" s="190">
        <v>0.8</v>
      </c>
    </row>
    <row r="103" ht="15">
      <c r="A103" s="190">
        <v>0.9</v>
      </c>
    </row>
    <row r="104" ht="15">
      <c r="A104" s="190">
        <v>1</v>
      </c>
    </row>
  </sheetData>
  <sheetProtection password="D946" sheet="1" selectLockedCells="1"/>
  <mergeCells count="15">
    <mergeCell ref="A50:B50"/>
    <mergeCell ref="A51:B51"/>
    <mergeCell ref="A52:B52"/>
    <mergeCell ref="C21:C22"/>
    <mergeCell ref="A42:E42"/>
    <mergeCell ref="A44:B44"/>
    <mergeCell ref="A45:B45"/>
    <mergeCell ref="A46:B46"/>
    <mergeCell ref="A47:B47"/>
    <mergeCell ref="A1:R1"/>
    <mergeCell ref="C8:R8"/>
    <mergeCell ref="F17:G17"/>
    <mergeCell ref="H17:I17"/>
    <mergeCell ref="A48:B48"/>
    <mergeCell ref="A49:B49"/>
  </mergeCells>
  <conditionalFormatting sqref="R12">
    <cfRule type="cellIs" priority="7" dxfId="38" operator="lessThan" stopIfTrue="1">
      <formula>-0.01</formula>
    </cfRule>
  </conditionalFormatting>
  <conditionalFormatting sqref="Q12">
    <cfRule type="cellIs" priority="3" dxfId="39" operator="greaterThan" stopIfTrue="1">
      <formula>0</formula>
    </cfRule>
    <cfRule type="cellIs" priority="4" dxfId="39" operator="greaterThan" stopIfTrue="1">
      <formula>0.01</formula>
    </cfRule>
    <cfRule type="cellIs" priority="5" dxfId="38" operator="greaterThan" stopIfTrue="1">
      <formula>0.01</formula>
    </cfRule>
    <cfRule type="cellIs" priority="6" dxfId="39" operator="greaterThan" stopIfTrue="1">
      <formula>0</formula>
    </cfRule>
  </conditionalFormatting>
  <conditionalFormatting sqref="I26">
    <cfRule type="cellIs" priority="1" dxfId="39" operator="greaterThan" stopIfTrue="1">
      <formula>0</formula>
    </cfRule>
    <cfRule type="cellIs" priority="2" dxfId="38" operator="lessThan" stopIfTrue="1">
      <formula>-0.01</formula>
    </cfRule>
  </conditionalFormatting>
  <dataValidations count="1">
    <dataValidation type="list" allowBlank="1" showInputMessage="1" showErrorMessage="1" sqref="N12">
      <formula1>$A$100:$A$104</formula1>
    </dataValidation>
  </dataValidations>
  <printOptions/>
  <pageMargins left="0.7086614173228347" right="0" top="0.7480314960629921" bottom="0.35433070866141736" header="0.31496062992125984" footer="0.31496062992125984"/>
  <pageSetup cellComments="asDisplayed" horizontalDpi="600" verticalDpi="600" orientation="landscape" paperSize="8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FF6600"/>
  </sheetPr>
  <dimension ref="A1:T100"/>
  <sheetViews>
    <sheetView view="pageBreakPreview" zoomScale="80" zoomScaleNormal="95" zoomScaleSheetLayoutView="80" zoomScalePageLayoutView="0" workbookViewId="0" topLeftCell="A28">
      <selection activeCell="F25" sqref="F25"/>
    </sheetView>
  </sheetViews>
  <sheetFormatPr defaultColWidth="9.140625" defaultRowHeight="15"/>
  <cols>
    <col min="1" max="1" width="14.8515625" style="4" customWidth="1"/>
    <col min="2" max="2" width="14.28125" style="4" customWidth="1"/>
    <col min="3" max="3" width="13.421875" style="4" customWidth="1"/>
    <col min="4" max="4" width="16.28125" style="4" customWidth="1"/>
    <col min="5" max="7" width="15.8515625" style="4" customWidth="1"/>
    <col min="8" max="8" width="17.7109375" style="4" customWidth="1"/>
    <col min="9" max="9" width="15.421875" style="4" customWidth="1"/>
    <col min="10" max="10" width="18.140625" style="79" customWidth="1"/>
    <col min="11" max="12" width="15.28125" style="79" customWidth="1"/>
    <col min="13" max="13" width="17.140625" style="79" customWidth="1"/>
    <col min="14" max="14" width="17.7109375" style="4" customWidth="1"/>
    <col min="15" max="15" width="16.8515625" style="4" customWidth="1"/>
    <col min="16" max="16" width="12.421875" style="4" customWidth="1"/>
    <col min="17" max="17" width="20.7109375" style="4" customWidth="1"/>
    <col min="18" max="18" width="22.28125" style="4" customWidth="1"/>
    <col min="19" max="19" width="16.57421875" style="4" customWidth="1"/>
    <col min="20" max="20" width="17.57421875" style="4" customWidth="1"/>
    <col min="21" max="16384" width="9.140625" style="4" customWidth="1"/>
  </cols>
  <sheetData>
    <row r="1" spans="1:20" ht="18.75">
      <c r="A1" s="351" t="s">
        <v>189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3"/>
    </row>
    <row r="2" spans="1:20" s="14" customFormat="1" ht="19.5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13" s="75" customFormat="1" ht="15.75">
      <c r="A3" s="5" t="s">
        <v>146</v>
      </c>
      <c r="B3" s="73"/>
      <c r="C3" s="74"/>
      <c r="J3" s="76"/>
      <c r="K3" s="76"/>
      <c r="L3" s="76"/>
      <c r="M3" s="76"/>
    </row>
    <row r="4" spans="1:13" s="75" customFormat="1" ht="16.5" thickBot="1">
      <c r="A4" s="134" t="s">
        <v>147</v>
      </c>
      <c r="B4" s="77"/>
      <c r="C4" s="78"/>
      <c r="J4" s="76"/>
      <c r="K4" s="76"/>
      <c r="L4" s="76"/>
      <c r="M4" s="76"/>
    </row>
    <row r="5" spans="10:13" s="75" customFormat="1" ht="15.75">
      <c r="J5" s="76"/>
      <c r="K5" s="76"/>
      <c r="L5" s="76"/>
      <c r="M5" s="76"/>
    </row>
    <row r="6" ht="15">
      <c r="O6" s="80"/>
    </row>
    <row r="7" ht="15"/>
    <row r="8" spans="3:20" ht="18.75">
      <c r="C8" s="354" t="s">
        <v>190</v>
      </c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</row>
    <row r="9" spans="1:20" ht="90">
      <c r="A9" s="251" t="s">
        <v>174</v>
      </c>
      <c r="B9" s="251" t="s">
        <v>174</v>
      </c>
      <c r="C9" s="251" t="s">
        <v>191</v>
      </c>
      <c r="D9" s="251" t="s">
        <v>192</v>
      </c>
      <c r="E9" s="196" t="s">
        <v>173</v>
      </c>
      <c r="F9" s="116" t="s">
        <v>176</v>
      </c>
      <c r="G9" s="251" t="s">
        <v>196</v>
      </c>
      <c r="H9" s="251" t="s">
        <v>197</v>
      </c>
      <c r="I9" s="251" t="s">
        <v>198</v>
      </c>
      <c r="J9" s="252" t="s">
        <v>199</v>
      </c>
      <c r="K9" s="252" t="s">
        <v>200</v>
      </c>
      <c r="L9" s="252" t="s">
        <v>201</v>
      </c>
      <c r="M9" s="252" t="s">
        <v>202</v>
      </c>
      <c r="N9" s="251" t="s">
        <v>24</v>
      </c>
      <c r="O9" s="251" t="s">
        <v>25</v>
      </c>
      <c r="P9" s="251" t="s">
        <v>26</v>
      </c>
      <c r="Q9" s="251" t="s">
        <v>27</v>
      </c>
      <c r="R9" s="251" t="s">
        <v>31</v>
      </c>
      <c r="S9" s="251" t="s">
        <v>9</v>
      </c>
      <c r="T9" s="251" t="s">
        <v>10</v>
      </c>
    </row>
    <row r="10" spans="1:20" ht="15">
      <c r="A10" s="253" t="s">
        <v>1</v>
      </c>
      <c r="B10" s="253" t="s">
        <v>2</v>
      </c>
      <c r="C10" s="253" t="s">
        <v>3</v>
      </c>
      <c r="D10" s="253" t="s">
        <v>2</v>
      </c>
      <c r="E10" s="253" t="s">
        <v>1</v>
      </c>
      <c r="F10" s="253" t="s">
        <v>1</v>
      </c>
      <c r="G10" s="253" t="s">
        <v>1</v>
      </c>
      <c r="H10" s="253" t="s">
        <v>2</v>
      </c>
      <c r="I10" s="253" t="s">
        <v>2</v>
      </c>
      <c r="J10" s="253" t="s">
        <v>3</v>
      </c>
      <c r="K10" s="253" t="s">
        <v>2</v>
      </c>
      <c r="L10" s="254" t="s">
        <v>4</v>
      </c>
      <c r="M10" s="254" t="s">
        <v>5</v>
      </c>
      <c r="N10" s="253" t="s">
        <v>20</v>
      </c>
      <c r="O10" s="254" t="s">
        <v>5</v>
      </c>
      <c r="P10" s="253" t="s">
        <v>3</v>
      </c>
      <c r="Q10" s="254" t="s">
        <v>5</v>
      </c>
      <c r="R10" s="253" t="s">
        <v>5</v>
      </c>
      <c r="S10" s="253" t="s">
        <v>5</v>
      </c>
      <c r="T10" s="253" t="s">
        <v>5</v>
      </c>
    </row>
    <row r="11" spans="1:20" ht="15.75" thickBot="1">
      <c r="A11" s="81" t="s">
        <v>6</v>
      </c>
      <c r="B11" s="81" t="s">
        <v>22</v>
      </c>
      <c r="C11" s="81" t="s">
        <v>7</v>
      </c>
      <c r="D11" s="81" t="s">
        <v>23</v>
      </c>
      <c r="E11" s="81" t="s">
        <v>8</v>
      </c>
      <c r="F11" s="81" t="s">
        <v>193</v>
      </c>
      <c r="G11" s="81" t="s">
        <v>194</v>
      </c>
      <c r="H11" s="81" t="s">
        <v>195</v>
      </c>
      <c r="I11" s="81" t="s">
        <v>58</v>
      </c>
      <c r="J11" s="81" t="s">
        <v>59</v>
      </c>
      <c r="K11" s="81" t="s">
        <v>60</v>
      </c>
      <c r="L11" s="81" t="s">
        <v>61</v>
      </c>
      <c r="M11" s="81" t="s">
        <v>62</v>
      </c>
      <c r="N11" s="81" t="s">
        <v>63</v>
      </c>
      <c r="O11" s="81" t="s">
        <v>64</v>
      </c>
      <c r="P11" s="81" t="s">
        <v>65</v>
      </c>
      <c r="Q11" s="81" t="s">
        <v>66</v>
      </c>
      <c r="R11" s="81" t="s">
        <v>73</v>
      </c>
      <c r="S11" s="81" t="s">
        <v>67</v>
      </c>
      <c r="T11" s="81" t="s">
        <v>68</v>
      </c>
    </row>
    <row r="12" spans="1:20" ht="16.5" thickBot="1" thickTop="1">
      <c r="A12" s="82"/>
      <c r="B12" s="51">
        <f>SUM(A12*1000)</f>
        <v>0</v>
      </c>
      <c r="C12" s="52">
        <v>0.461</v>
      </c>
      <c r="D12" s="53">
        <f>SUM(B12*C12)</f>
        <v>0</v>
      </c>
      <c r="E12" s="83"/>
      <c r="F12" s="83"/>
      <c r="G12" s="266">
        <f>SUM(E12+F12)</f>
        <v>0</v>
      </c>
      <c r="H12" s="54">
        <f>SUM(G12*1000)</f>
        <v>0</v>
      </c>
      <c r="I12" s="53">
        <f>SUM(D12+H12)</f>
        <v>0</v>
      </c>
      <c r="J12" s="55">
        <v>0.6</v>
      </c>
      <c r="K12" s="56">
        <f>SUM(I12*J12)</f>
        <v>0</v>
      </c>
      <c r="L12" s="57">
        <v>55</v>
      </c>
      <c r="M12" s="53">
        <f>SUM(K12/L12)</f>
        <v>0</v>
      </c>
      <c r="N12" s="84">
        <v>12</v>
      </c>
      <c r="O12" s="53">
        <f>SUM(M12/N12)</f>
        <v>0</v>
      </c>
      <c r="P12" s="85">
        <v>0.6</v>
      </c>
      <c r="Q12" s="58">
        <f>SUM(O12/P12)</f>
        <v>0</v>
      </c>
      <c r="R12" s="59">
        <f>SUM(G26)</f>
        <v>0</v>
      </c>
      <c r="S12" s="60" t="str">
        <f>IF(R12&gt;Q12,R12-Q12," ")</f>
        <v> </v>
      </c>
      <c r="T12" s="61" t="str">
        <f>IF(R12&lt;Q12,R12-Q12," ")</f>
        <v> </v>
      </c>
    </row>
    <row r="13" ht="15"/>
    <row r="14" ht="15"/>
    <row r="15" ht="15"/>
    <row r="16" spans="4:8" ht="15.75" thickBot="1">
      <c r="D16" s="86"/>
      <c r="E16" s="86"/>
      <c r="F16" s="86"/>
      <c r="G16" s="86"/>
      <c r="H16" s="86"/>
    </row>
    <row r="17" spans="4:13" ht="15">
      <c r="D17" s="86"/>
      <c r="E17" s="86"/>
      <c r="F17" s="364" t="s">
        <v>18</v>
      </c>
      <c r="G17" s="365"/>
      <c r="H17" s="290" t="s">
        <v>48</v>
      </c>
      <c r="I17" s="291"/>
      <c r="M17" s="4"/>
    </row>
    <row r="18" spans="3:13" ht="75">
      <c r="C18" s="251" t="s">
        <v>19</v>
      </c>
      <c r="D18" s="251" t="s">
        <v>17</v>
      </c>
      <c r="E18" s="251" t="s">
        <v>17</v>
      </c>
      <c r="F18" s="251" t="s">
        <v>16</v>
      </c>
      <c r="G18" s="255" t="s">
        <v>33</v>
      </c>
      <c r="H18" s="87" t="s">
        <v>34</v>
      </c>
      <c r="I18" s="88" t="s">
        <v>56</v>
      </c>
      <c r="M18" s="4"/>
    </row>
    <row r="19" spans="3:13" ht="15">
      <c r="C19" s="253"/>
      <c r="D19" s="256" t="s">
        <v>32</v>
      </c>
      <c r="E19" s="253" t="s">
        <v>5</v>
      </c>
      <c r="F19" s="253" t="s">
        <v>20</v>
      </c>
      <c r="G19" s="257" t="s">
        <v>5</v>
      </c>
      <c r="H19" s="89" t="s">
        <v>20</v>
      </c>
      <c r="I19" s="250" t="s">
        <v>5</v>
      </c>
      <c r="M19" s="4"/>
    </row>
    <row r="20" spans="3:13" ht="15.75" thickBot="1">
      <c r="C20" s="81" t="s">
        <v>28</v>
      </c>
      <c r="D20" s="81" t="s">
        <v>29</v>
      </c>
      <c r="E20" s="81" t="s">
        <v>30</v>
      </c>
      <c r="F20" s="81" t="s">
        <v>69</v>
      </c>
      <c r="G20" s="91" t="s">
        <v>70</v>
      </c>
      <c r="H20" s="92" t="s">
        <v>71</v>
      </c>
      <c r="I20" s="93" t="s">
        <v>72</v>
      </c>
      <c r="M20" s="4"/>
    </row>
    <row r="21" spans="3:13" ht="15.75" thickTop="1">
      <c r="C21" s="283" t="s">
        <v>11</v>
      </c>
      <c r="D21" s="62" t="s">
        <v>14</v>
      </c>
      <c r="E21" s="63">
        <v>0.12</v>
      </c>
      <c r="F21" s="258"/>
      <c r="G21" s="65">
        <f>SUM(E21*F21)</f>
        <v>0</v>
      </c>
      <c r="H21" s="95"/>
      <c r="I21" s="69">
        <f>SUM(E21*H21)</f>
        <v>0</v>
      </c>
      <c r="M21" s="4"/>
    </row>
    <row r="22" spans="3:13" ht="15">
      <c r="C22" s="284"/>
      <c r="D22" s="64" t="s">
        <v>15</v>
      </c>
      <c r="E22" s="63">
        <v>0.24</v>
      </c>
      <c r="F22" s="96"/>
      <c r="G22" s="65">
        <f>SUM(E22*F22)</f>
        <v>0</v>
      </c>
      <c r="H22" s="97"/>
      <c r="I22" s="69">
        <f>SUM(E22*H22)</f>
        <v>0</v>
      </c>
      <c r="M22" s="4"/>
    </row>
    <row r="23" spans="3:13" ht="15">
      <c r="C23" s="285"/>
      <c r="D23" s="64" t="s">
        <v>107</v>
      </c>
      <c r="E23" s="63">
        <v>0.36</v>
      </c>
      <c r="F23" s="96"/>
      <c r="G23" s="65">
        <f>SUM(E23*F23)</f>
        <v>0</v>
      </c>
      <c r="H23" s="97"/>
      <c r="I23" s="69">
        <f>SUM(E23*H23)</f>
        <v>0</v>
      </c>
      <c r="M23" s="4"/>
    </row>
    <row r="24" spans="3:13" ht="15">
      <c r="C24" s="286" t="s">
        <v>12</v>
      </c>
      <c r="D24" s="64" t="s">
        <v>21</v>
      </c>
      <c r="E24" s="63">
        <v>0.77</v>
      </c>
      <c r="F24" s="96"/>
      <c r="G24" s="65">
        <f>SUM(E24*F24)</f>
        <v>0</v>
      </c>
      <c r="H24" s="97"/>
      <c r="I24" s="69">
        <f>SUM(E24*H24)</f>
        <v>0</v>
      </c>
      <c r="M24" s="4"/>
    </row>
    <row r="25" spans="3:13" ht="15.75" thickBot="1">
      <c r="C25" s="350"/>
      <c r="D25" s="62" t="s">
        <v>13</v>
      </c>
      <c r="E25" s="63">
        <v>1.1</v>
      </c>
      <c r="F25" s="98"/>
      <c r="G25" s="66">
        <f>SUM(E25*F25)</f>
        <v>0</v>
      </c>
      <c r="H25" s="99"/>
      <c r="I25" s="70">
        <f>SUM(E25*H25)</f>
        <v>0</v>
      </c>
      <c r="M25" s="4"/>
    </row>
    <row r="26" spans="6:13" ht="16.5" thickBot="1" thickTop="1">
      <c r="F26" s="67">
        <f>SUM(F21:F23)</f>
        <v>0</v>
      </c>
      <c r="G26" s="104">
        <f>SUM(G21:G25)</f>
        <v>0</v>
      </c>
      <c r="H26" s="68">
        <f>SUM(H21:H25)</f>
        <v>0</v>
      </c>
      <c r="I26" s="71">
        <f>SUM(I21:I25)</f>
        <v>0</v>
      </c>
      <c r="J26" s="248">
        <f>SUM(Q12*60/100)</f>
        <v>0</v>
      </c>
      <c r="L26" s="4"/>
      <c r="M26" s="4"/>
    </row>
    <row r="27" spans="9:13" ht="15">
      <c r="I27" s="79"/>
      <c r="K27" s="4"/>
      <c r="M27" s="4"/>
    </row>
    <row r="28" spans="9:13" ht="15">
      <c r="I28" s="105">
        <f>-SUM(T12)</f>
        <v>0</v>
      </c>
      <c r="K28" s="4"/>
      <c r="M28" s="4"/>
    </row>
    <row r="29" spans="9:13" ht="15">
      <c r="I29" s="106">
        <f>SUM(I28-I26)</f>
        <v>0</v>
      </c>
      <c r="K29" s="4"/>
      <c r="M29" s="4"/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 customHeight="1"/>
    <row r="42" ht="18" customHeight="1"/>
    <row r="43" ht="17.25" customHeight="1"/>
    <row r="44" ht="17.25" customHeight="1"/>
    <row r="45" ht="15"/>
    <row r="46" ht="15"/>
    <row r="47" spans="1:5" ht="15">
      <c r="A47" s="366" t="s">
        <v>79</v>
      </c>
      <c r="B47" s="366"/>
      <c r="C47" s="366"/>
      <c r="D47" s="366"/>
      <c r="E47" s="366"/>
    </row>
    <row r="48" ht="15"/>
    <row r="49" spans="1:20" s="79" customFormat="1" ht="111.75" customHeight="1" thickBot="1">
      <c r="A49" s="367" t="s">
        <v>75</v>
      </c>
      <c r="B49" s="367"/>
      <c r="C49" s="259" t="s">
        <v>76</v>
      </c>
      <c r="D49" s="259" t="s">
        <v>77</v>
      </c>
      <c r="E49" s="259" t="s">
        <v>78</v>
      </c>
      <c r="F49" s="4"/>
      <c r="G49" s="4"/>
      <c r="H49" s="100"/>
      <c r="I49" s="100"/>
      <c r="J49" s="100"/>
      <c r="N49" s="4"/>
      <c r="O49" s="4"/>
      <c r="P49" s="4"/>
      <c r="Q49" s="4"/>
      <c r="R49" s="4"/>
      <c r="S49" s="4"/>
      <c r="T49" s="4"/>
    </row>
    <row r="50" spans="1:20" s="79" customFormat="1" ht="15.75" thickTop="1">
      <c r="A50" s="277"/>
      <c r="B50" s="277"/>
      <c r="C50" s="101"/>
      <c r="D50" s="101"/>
      <c r="E50" s="101"/>
      <c r="F50" s="4"/>
      <c r="G50" s="4"/>
      <c r="N50" s="4"/>
      <c r="O50" s="4"/>
      <c r="P50" s="4"/>
      <c r="Q50" s="4"/>
      <c r="R50" s="4"/>
      <c r="S50" s="4"/>
      <c r="T50" s="4"/>
    </row>
    <row r="51" spans="1:20" s="79" customFormat="1" ht="15">
      <c r="A51" s="272"/>
      <c r="B51" s="272"/>
      <c r="C51" s="102"/>
      <c r="D51" s="102"/>
      <c r="E51" s="102"/>
      <c r="F51" s="4"/>
      <c r="G51" s="4"/>
      <c r="N51" s="4"/>
      <c r="O51" s="4"/>
      <c r="P51" s="4"/>
      <c r="Q51" s="4"/>
      <c r="R51" s="4"/>
      <c r="S51" s="4"/>
      <c r="T51" s="4"/>
    </row>
    <row r="52" spans="1:20" s="79" customFormat="1" ht="15">
      <c r="A52" s="272"/>
      <c r="B52" s="272"/>
      <c r="C52" s="102"/>
      <c r="D52" s="102"/>
      <c r="E52" s="102"/>
      <c r="F52" s="4"/>
      <c r="G52" s="4"/>
      <c r="N52" s="4"/>
      <c r="O52" s="4"/>
      <c r="P52" s="4"/>
      <c r="Q52" s="4"/>
      <c r="R52" s="4"/>
      <c r="S52" s="4"/>
      <c r="T52" s="4"/>
    </row>
    <row r="53" spans="1:20" s="79" customFormat="1" ht="15">
      <c r="A53" s="272"/>
      <c r="B53" s="272"/>
      <c r="C53" s="102"/>
      <c r="D53" s="102"/>
      <c r="E53" s="102"/>
      <c r="F53" s="4"/>
      <c r="G53" s="4"/>
      <c r="N53" s="4"/>
      <c r="O53" s="4"/>
      <c r="P53" s="4"/>
      <c r="Q53" s="4"/>
      <c r="R53" s="4"/>
      <c r="S53" s="4"/>
      <c r="T53" s="4"/>
    </row>
    <row r="54" spans="1:20" s="79" customFormat="1" ht="15.75" thickBot="1">
      <c r="A54" s="272"/>
      <c r="B54" s="272"/>
      <c r="C54" s="102"/>
      <c r="D54" s="102"/>
      <c r="E54" s="102"/>
      <c r="F54" s="4"/>
      <c r="G54" s="4"/>
      <c r="N54" s="4"/>
      <c r="O54" s="4"/>
      <c r="P54" s="4"/>
      <c r="Q54" s="4"/>
      <c r="R54" s="4"/>
      <c r="S54" s="4"/>
      <c r="T54" s="4"/>
    </row>
    <row r="55" spans="1:20" s="79" customFormat="1" ht="15" customHeight="1">
      <c r="A55" s="272"/>
      <c r="B55" s="272"/>
      <c r="C55" s="102"/>
      <c r="D55" s="102"/>
      <c r="E55" s="102"/>
      <c r="F55" s="4"/>
      <c r="G55" s="4"/>
      <c r="H55" s="355" t="s">
        <v>208</v>
      </c>
      <c r="I55" s="356"/>
      <c r="J55" s="356"/>
      <c r="K55" s="356"/>
      <c r="L55" s="356"/>
      <c r="M55" s="357"/>
      <c r="N55" s="4"/>
      <c r="O55" s="4"/>
      <c r="P55" s="4"/>
      <c r="Q55" s="4"/>
      <c r="R55" s="4"/>
      <c r="S55" s="4"/>
      <c r="T55" s="4"/>
    </row>
    <row r="56" spans="1:20" s="79" customFormat="1" ht="15.75" thickBot="1">
      <c r="A56" s="273"/>
      <c r="B56" s="273"/>
      <c r="C56" s="103"/>
      <c r="D56" s="103"/>
      <c r="E56" s="103"/>
      <c r="F56" s="4"/>
      <c r="G56" s="4"/>
      <c r="H56" s="358"/>
      <c r="I56" s="359"/>
      <c r="J56" s="359"/>
      <c r="K56" s="359"/>
      <c r="L56" s="359"/>
      <c r="M56" s="360"/>
      <c r="N56" s="4"/>
      <c r="O56" s="4"/>
      <c r="P56" s="4"/>
      <c r="Q56" s="4"/>
      <c r="R56" s="4"/>
      <c r="S56" s="4"/>
      <c r="T56" s="4"/>
    </row>
    <row r="57" spans="1:20" s="79" customFormat="1" ht="15.75" thickTop="1">
      <c r="A57" s="274" t="s">
        <v>74</v>
      </c>
      <c r="B57" s="275"/>
      <c r="C57" s="193">
        <f>SUM(C50:C56)</f>
        <v>0</v>
      </c>
      <c r="D57" s="193">
        <f>SUM(D50:D56)</f>
        <v>0</v>
      </c>
      <c r="E57" s="193">
        <f>SUM(E50:E56)</f>
        <v>0</v>
      </c>
      <c r="F57" s="4"/>
      <c r="G57" s="4"/>
      <c r="H57" s="358"/>
      <c r="I57" s="359"/>
      <c r="J57" s="359"/>
      <c r="K57" s="359"/>
      <c r="L57" s="359"/>
      <c r="M57" s="360"/>
      <c r="N57" s="4"/>
      <c r="O57" s="4"/>
      <c r="P57" s="4"/>
      <c r="Q57" s="4"/>
      <c r="R57" s="4"/>
      <c r="S57" s="4"/>
      <c r="T57" s="4"/>
    </row>
    <row r="58" spans="8:13" ht="15.75" thickBot="1">
      <c r="H58" s="361"/>
      <c r="I58" s="362"/>
      <c r="J58" s="362"/>
      <c r="K58" s="362"/>
      <c r="L58" s="362"/>
      <c r="M58" s="363"/>
    </row>
    <row r="96" ht="15">
      <c r="A96" s="205">
        <v>0.6</v>
      </c>
    </row>
    <row r="97" ht="15">
      <c r="A97" s="205">
        <v>0.7</v>
      </c>
    </row>
    <row r="98" ht="15">
      <c r="A98" s="205">
        <v>0.8</v>
      </c>
    </row>
    <row r="99" ht="15">
      <c r="A99" s="205">
        <v>0.9</v>
      </c>
    </row>
    <row r="100" ht="15">
      <c r="A100" s="205">
        <v>1</v>
      </c>
    </row>
  </sheetData>
  <sheetProtection password="D946" sheet="1" selectLockedCells="1"/>
  <mergeCells count="17">
    <mergeCell ref="H55:M58"/>
    <mergeCell ref="A54:B54"/>
    <mergeCell ref="A55:B55"/>
    <mergeCell ref="A56:B56"/>
    <mergeCell ref="A57:B57"/>
    <mergeCell ref="F17:G17"/>
    <mergeCell ref="A47:E47"/>
    <mergeCell ref="A49:B49"/>
    <mergeCell ref="A50:B50"/>
    <mergeCell ref="A51:B51"/>
    <mergeCell ref="A53:B53"/>
    <mergeCell ref="C24:C25"/>
    <mergeCell ref="A52:B52"/>
    <mergeCell ref="A1:T1"/>
    <mergeCell ref="C8:T8"/>
    <mergeCell ref="H17:I17"/>
    <mergeCell ref="C21:C23"/>
  </mergeCells>
  <conditionalFormatting sqref="T12">
    <cfRule type="cellIs" priority="9" dxfId="38" operator="lessThan" stopIfTrue="1">
      <formula>-0.01</formula>
    </cfRule>
  </conditionalFormatting>
  <conditionalFormatting sqref="S12">
    <cfRule type="cellIs" priority="5" dxfId="39" operator="greaterThan" stopIfTrue="1">
      <formula>0</formula>
    </cfRule>
    <cfRule type="cellIs" priority="6" dxfId="39" operator="greaterThan" stopIfTrue="1">
      <formula>0.01</formula>
    </cfRule>
    <cfRule type="cellIs" priority="7" dxfId="38" operator="greaterThan" stopIfTrue="1">
      <formula>0.01</formula>
    </cfRule>
    <cfRule type="cellIs" priority="8" dxfId="39" operator="greaterThan" stopIfTrue="1">
      <formula>0</formula>
    </cfRule>
  </conditionalFormatting>
  <conditionalFormatting sqref="I29">
    <cfRule type="cellIs" priority="1" dxfId="39" operator="greaterThan" stopIfTrue="1">
      <formula>0</formula>
    </cfRule>
    <cfRule type="cellIs" priority="2" dxfId="38" operator="lessThan" stopIfTrue="1">
      <formula>-0.01</formula>
    </cfRule>
  </conditionalFormatting>
  <dataValidations count="1">
    <dataValidation type="list" allowBlank="1" showInputMessage="1" showErrorMessage="1" sqref="P12">
      <formula1>$A$96:$A$100</formula1>
    </dataValidation>
  </dataValidations>
  <printOptions/>
  <pageMargins left="0.7086614173228347" right="0" top="0.7480314960629921" bottom="0.35433070866141736" header="0.31496062992125984" footer="0.31496062992125984"/>
  <pageSetup cellComments="asDisplayed" horizontalDpi="600" verticalDpi="600" orientation="landscape" paperSize="8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2:X49"/>
  <sheetViews>
    <sheetView tabSelected="1" view="pageBreakPreview" zoomScale="85" zoomScaleSheetLayoutView="85" zoomScalePageLayoutView="0" workbookViewId="0" topLeftCell="A1">
      <selection activeCell="V33" sqref="V33"/>
    </sheetView>
  </sheetViews>
  <sheetFormatPr defaultColWidth="9.140625" defaultRowHeight="15"/>
  <cols>
    <col min="1" max="1" width="16.00390625" style="4" customWidth="1"/>
    <col min="2" max="2" width="12.8515625" style="4" customWidth="1"/>
    <col min="3" max="3" width="11.28125" style="4" customWidth="1"/>
    <col min="4" max="4" width="10.421875" style="4" customWidth="1"/>
    <col min="5" max="5" width="13.00390625" style="4" customWidth="1"/>
    <col min="6" max="6" width="12.8515625" style="4" customWidth="1"/>
    <col min="7" max="8" width="11.28125" style="4" customWidth="1"/>
    <col min="9" max="9" width="13.00390625" style="4" customWidth="1"/>
    <col min="10" max="10" width="13.28125" style="4" customWidth="1"/>
    <col min="11" max="12" width="11.28125" style="4" customWidth="1"/>
    <col min="13" max="13" width="13.00390625" style="4" customWidth="1"/>
    <col min="14" max="14" width="10.8515625" style="4" customWidth="1"/>
    <col min="15" max="15" width="14.140625" style="4" customWidth="1"/>
    <col min="16" max="16" width="11.28125" style="4" customWidth="1"/>
    <col min="17" max="17" width="10.8515625" style="4" customWidth="1"/>
    <col min="18" max="19" width="14.140625" style="4" customWidth="1"/>
    <col min="20" max="20" width="12.421875" style="4" customWidth="1"/>
    <col min="21" max="21" width="11.140625" style="4" customWidth="1"/>
    <col min="22" max="22" width="12.421875" style="4" customWidth="1"/>
    <col min="23" max="23" width="11.140625" style="4" customWidth="1"/>
    <col min="24" max="24" width="24.421875" style="4" customWidth="1"/>
    <col min="25" max="26" width="9.140625" style="4" customWidth="1"/>
    <col min="27" max="27" width="9.28125" style="4" customWidth="1"/>
    <col min="28" max="28" width="9.00390625" style="4" customWidth="1"/>
    <col min="29" max="16384" width="9.140625" style="4" customWidth="1"/>
  </cols>
  <sheetData>
    <row r="1" ht="15.75" thickBot="1"/>
    <row r="2" spans="1:24" ht="16.5" thickBot="1">
      <c r="A2" s="5" t="s">
        <v>146</v>
      </c>
      <c r="B2" s="6"/>
      <c r="C2" s="7"/>
      <c r="D2" s="8"/>
      <c r="E2" s="8"/>
      <c r="F2" s="8"/>
      <c r="G2" s="8"/>
      <c r="H2" s="8"/>
      <c r="I2" s="8"/>
      <c r="K2" s="8"/>
      <c r="L2" s="8"/>
      <c r="M2" s="8"/>
      <c r="O2" s="8"/>
      <c r="P2" s="8"/>
      <c r="R2" s="8"/>
      <c r="S2" s="8"/>
      <c r="T2" s="14"/>
      <c r="U2" s="14"/>
      <c r="V2" s="9" t="s">
        <v>149</v>
      </c>
      <c r="W2" s="10"/>
      <c r="X2" s="8"/>
    </row>
    <row r="3" spans="1:24" ht="16.5" thickBot="1">
      <c r="A3" s="134" t="s">
        <v>147</v>
      </c>
      <c r="B3" s="11"/>
      <c r="C3" s="12"/>
      <c r="D3" s="8"/>
      <c r="E3" s="8"/>
      <c r="F3" s="8"/>
      <c r="G3" s="8"/>
      <c r="H3" s="8"/>
      <c r="I3" s="8"/>
      <c r="K3" s="8"/>
      <c r="L3" s="8"/>
      <c r="M3" s="8"/>
      <c r="O3" s="8"/>
      <c r="P3" s="8"/>
      <c r="R3" s="8"/>
      <c r="S3" s="8"/>
      <c r="X3" s="8"/>
    </row>
    <row r="4" spans="1:24" s="14" customFormat="1" ht="15.75">
      <c r="A4" s="8"/>
      <c r="B4" s="13"/>
      <c r="C4" s="8"/>
      <c r="D4" s="8"/>
      <c r="E4" s="8"/>
      <c r="F4" s="13"/>
      <c r="G4" s="8"/>
      <c r="H4" s="8"/>
      <c r="I4" s="8"/>
      <c r="K4" s="8"/>
      <c r="L4" s="8"/>
      <c r="M4" s="8"/>
      <c r="O4" s="8"/>
      <c r="P4" s="8"/>
      <c r="R4" s="8"/>
      <c r="S4" s="8"/>
      <c r="X4" s="8"/>
    </row>
    <row r="5" spans="1:24" s="14" customFormat="1" ht="21">
      <c r="A5" s="389" t="s">
        <v>119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</row>
    <row r="6" spans="1:24" s="14" customFormat="1" ht="15.75">
      <c r="A6" s="8"/>
      <c r="B6" s="13"/>
      <c r="C6" s="8"/>
      <c r="D6" s="8"/>
      <c r="E6" s="8"/>
      <c r="F6" s="13"/>
      <c r="G6" s="8"/>
      <c r="H6" s="8"/>
      <c r="I6" s="8"/>
      <c r="K6" s="8"/>
      <c r="L6" s="8"/>
      <c r="M6" s="8"/>
      <c r="O6" s="8"/>
      <c r="P6" s="8"/>
      <c r="R6" s="8"/>
      <c r="S6" s="8"/>
      <c r="X6" s="8"/>
    </row>
    <row r="7" spans="1:24" s="14" customFormat="1" ht="21">
      <c r="A7" s="389" t="s">
        <v>120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</row>
    <row r="8" spans="1:24" s="14" customFormat="1" ht="16.5" thickBot="1">
      <c r="A8" s="8"/>
      <c r="B8" s="13"/>
      <c r="C8" s="8"/>
      <c r="D8" s="8"/>
      <c r="E8" s="8"/>
      <c r="F8" s="13"/>
      <c r="G8" s="8"/>
      <c r="H8" s="8"/>
      <c r="I8" s="8"/>
      <c r="K8" s="8"/>
      <c r="L8" s="8"/>
      <c r="M8" s="8"/>
      <c r="O8" s="8"/>
      <c r="P8" s="8"/>
      <c r="R8" s="8"/>
      <c r="S8" s="8"/>
      <c r="X8" s="8"/>
    </row>
    <row r="9" spans="1:24" ht="15.75">
      <c r="A9" s="390" t="s">
        <v>108</v>
      </c>
      <c r="B9" s="392" t="s">
        <v>145</v>
      </c>
      <c r="C9" s="393"/>
      <c r="D9" s="393"/>
      <c r="E9" s="394"/>
      <c r="F9" s="403" t="s">
        <v>0</v>
      </c>
      <c r="G9" s="404"/>
      <c r="H9" s="404"/>
      <c r="I9" s="404"/>
      <c r="J9" s="405" t="s">
        <v>50</v>
      </c>
      <c r="K9" s="406"/>
      <c r="L9" s="406"/>
      <c r="M9" s="407"/>
      <c r="N9" s="437" t="s">
        <v>81</v>
      </c>
      <c r="O9" s="438"/>
      <c r="P9" s="439"/>
      <c r="Q9" s="440" t="s">
        <v>169</v>
      </c>
      <c r="R9" s="441"/>
      <c r="S9" s="442"/>
      <c r="T9" s="395" t="s">
        <v>90</v>
      </c>
      <c r="U9" s="396"/>
      <c r="V9" s="435" t="s">
        <v>203</v>
      </c>
      <c r="W9" s="436"/>
      <c r="X9" s="390" t="s">
        <v>117</v>
      </c>
    </row>
    <row r="10" spans="1:24" ht="30.75" thickBot="1">
      <c r="A10" s="391"/>
      <c r="B10" s="206" t="s">
        <v>109</v>
      </c>
      <c r="C10" s="207" t="s">
        <v>113</v>
      </c>
      <c r="D10" s="208" t="s">
        <v>114</v>
      </c>
      <c r="E10" s="209" t="s">
        <v>125</v>
      </c>
      <c r="F10" s="210" t="s">
        <v>109</v>
      </c>
      <c r="G10" s="211" t="s">
        <v>113</v>
      </c>
      <c r="H10" s="212" t="s">
        <v>114</v>
      </c>
      <c r="I10" s="213" t="s">
        <v>125</v>
      </c>
      <c r="J10" s="214" t="s">
        <v>109</v>
      </c>
      <c r="K10" s="215" t="s">
        <v>113</v>
      </c>
      <c r="L10" s="216" t="s">
        <v>114</v>
      </c>
      <c r="M10" s="217" t="s">
        <v>125</v>
      </c>
      <c r="N10" s="218" t="s">
        <v>109</v>
      </c>
      <c r="O10" s="229" t="s">
        <v>113</v>
      </c>
      <c r="P10" s="219" t="s">
        <v>114</v>
      </c>
      <c r="Q10" s="220" t="s">
        <v>109</v>
      </c>
      <c r="R10" s="234" t="s">
        <v>115</v>
      </c>
      <c r="S10" s="232" t="s">
        <v>180</v>
      </c>
      <c r="T10" s="221" t="s">
        <v>109</v>
      </c>
      <c r="U10" s="222" t="s">
        <v>114</v>
      </c>
      <c r="V10" s="260" t="s">
        <v>109</v>
      </c>
      <c r="W10" s="261" t="s">
        <v>113</v>
      </c>
      <c r="X10" s="391"/>
    </row>
    <row r="11" spans="1:24" ht="15.75" thickTop="1">
      <c r="A11" s="223" t="s">
        <v>128</v>
      </c>
      <c r="B11" s="1"/>
      <c r="C11" s="2"/>
      <c r="D11" s="2"/>
      <c r="E11" s="3"/>
      <c r="F11" s="28"/>
      <c r="G11" s="2"/>
      <c r="H11" s="2"/>
      <c r="I11" s="29"/>
      <c r="J11" s="30"/>
      <c r="K11" s="2"/>
      <c r="L11" s="2"/>
      <c r="M11" s="3"/>
      <c r="N11" s="47">
        <f>SUM(BIOOTPAD!H21)</f>
        <v>0</v>
      </c>
      <c r="O11" s="34" t="s">
        <v>116</v>
      </c>
      <c r="P11" s="3"/>
      <c r="Q11" s="451"/>
      <c r="R11" s="2"/>
      <c r="S11" s="452"/>
      <c r="T11" s="453"/>
      <c r="U11" s="29"/>
      <c r="V11" s="453"/>
      <c r="W11" s="29"/>
      <c r="X11" s="454">
        <f>SUM(B11+F11+J11+N11+Q11+T11+V11)</f>
        <v>0</v>
      </c>
    </row>
    <row r="12" spans="1:24" ht="15">
      <c r="A12" s="224" t="s">
        <v>14</v>
      </c>
      <c r="B12" s="31">
        <f>SUM(PAPIR!H21)</f>
        <v>0</v>
      </c>
      <c r="C12" s="32" t="s">
        <v>116</v>
      </c>
      <c r="D12" s="32"/>
      <c r="E12" s="33"/>
      <c r="F12" s="28"/>
      <c r="G12" s="32"/>
      <c r="H12" s="32"/>
      <c r="I12" s="34"/>
      <c r="J12" s="35">
        <f>SUM(PLASTIKA!H21)</f>
        <v>0</v>
      </c>
      <c r="K12" s="32" t="s">
        <v>116</v>
      </c>
      <c r="L12" s="32"/>
      <c r="M12" s="33"/>
      <c r="N12" s="47">
        <f>SUM(BIOOTPAD!H22)</f>
        <v>0</v>
      </c>
      <c r="O12" s="34" t="s">
        <v>116</v>
      </c>
      <c r="P12" s="33"/>
      <c r="Q12" s="455"/>
      <c r="R12" s="32"/>
      <c r="S12" s="456"/>
      <c r="T12" s="457"/>
      <c r="U12" s="34"/>
      <c r="V12" s="31">
        <f>SUM(RECIKLABILNI!H21)</f>
        <v>0</v>
      </c>
      <c r="W12" s="34" t="s">
        <v>116</v>
      </c>
      <c r="X12" s="458">
        <f>SUM(B12+F12+J12+N12+Q12+T12+V12)</f>
        <v>0</v>
      </c>
    </row>
    <row r="13" spans="1:24" ht="15">
      <c r="A13" s="224" t="s">
        <v>15</v>
      </c>
      <c r="B13" s="31">
        <f>SUM(PAPIR!H22)</f>
        <v>0</v>
      </c>
      <c r="C13" s="32" t="s">
        <v>116</v>
      </c>
      <c r="D13" s="32"/>
      <c r="E13" s="33"/>
      <c r="F13" s="28"/>
      <c r="G13" s="32"/>
      <c r="H13" s="32"/>
      <c r="I13" s="34"/>
      <c r="J13" s="35">
        <f>SUM(PLASTIKA!H22)</f>
        <v>0</v>
      </c>
      <c r="K13" s="32" t="s">
        <v>116</v>
      </c>
      <c r="L13" s="32"/>
      <c r="M13" s="33"/>
      <c r="N13" s="47">
        <f>SUM(BIOOTPAD!H23)</f>
        <v>0</v>
      </c>
      <c r="O13" s="34" t="s">
        <v>116</v>
      </c>
      <c r="P13" s="33"/>
      <c r="Q13" s="455"/>
      <c r="R13" s="32"/>
      <c r="S13" s="456"/>
      <c r="T13" s="457"/>
      <c r="U13" s="34"/>
      <c r="V13" s="457">
        <f>SUM(RECIKLABILNI!H22)</f>
        <v>0</v>
      </c>
      <c r="W13" s="34" t="s">
        <v>116</v>
      </c>
      <c r="X13" s="458">
        <f aca="true" t="shared" si="0" ref="X13:X23">SUM(B13+F13+J13+N13+Q13+T13+V13)</f>
        <v>0</v>
      </c>
    </row>
    <row r="14" spans="1:24" ht="15">
      <c r="A14" s="224" t="s">
        <v>107</v>
      </c>
      <c r="B14" s="31">
        <f>SUM(PAPIR!H23)</f>
        <v>0</v>
      </c>
      <c r="C14" s="32" t="s">
        <v>116</v>
      </c>
      <c r="D14" s="32"/>
      <c r="E14" s="33"/>
      <c r="F14" s="28"/>
      <c r="G14" s="32"/>
      <c r="H14" s="32"/>
      <c r="I14" s="34"/>
      <c r="J14" s="35">
        <f>SUM(PLASTIKA!H23)</f>
        <v>0</v>
      </c>
      <c r="K14" s="32" t="s">
        <v>116</v>
      </c>
      <c r="L14" s="32"/>
      <c r="M14" s="33"/>
      <c r="N14" s="47">
        <f>SUM(BIOOTPAD!H24)</f>
        <v>0</v>
      </c>
      <c r="O14" s="34" t="s">
        <v>116</v>
      </c>
      <c r="P14" s="33"/>
      <c r="Q14" s="455"/>
      <c r="R14" s="32"/>
      <c r="S14" s="456"/>
      <c r="T14" s="457"/>
      <c r="U14" s="34"/>
      <c r="V14" s="457">
        <f>SUM(RECIKLABILNI!H23)</f>
        <v>0</v>
      </c>
      <c r="W14" s="34" t="s">
        <v>116</v>
      </c>
      <c r="X14" s="458">
        <f t="shared" si="0"/>
        <v>0</v>
      </c>
    </row>
    <row r="15" spans="1:24" ht="15">
      <c r="A15" s="224" t="s">
        <v>21</v>
      </c>
      <c r="B15" s="31">
        <f>SUM(PAPIR!H24)</f>
        <v>0</v>
      </c>
      <c r="C15" s="15"/>
      <c r="D15" s="15"/>
      <c r="E15" s="33"/>
      <c r="F15" s="28">
        <f>SUM(STAKLO!H21)</f>
        <v>0</v>
      </c>
      <c r="G15" s="16"/>
      <c r="H15" s="16"/>
      <c r="I15" s="34"/>
      <c r="J15" s="35">
        <f>SUM(PLASTIKA!H24)</f>
        <v>0</v>
      </c>
      <c r="K15" s="17"/>
      <c r="L15" s="17"/>
      <c r="M15" s="33"/>
      <c r="N15" s="47">
        <f>SUM(BIOOTPAD!H25)</f>
        <v>0</v>
      </c>
      <c r="O15" s="461"/>
      <c r="P15" s="230"/>
      <c r="Q15" s="455"/>
      <c r="R15" s="32"/>
      <c r="S15" s="456"/>
      <c r="T15" s="457"/>
      <c r="U15" s="34"/>
      <c r="V15" s="457">
        <f>SUM(RECIKLABILNI!H24)</f>
        <v>0</v>
      </c>
      <c r="W15" s="34" t="s">
        <v>116</v>
      </c>
      <c r="X15" s="458">
        <f t="shared" si="0"/>
        <v>0</v>
      </c>
    </row>
    <row r="16" spans="1:24" ht="15">
      <c r="A16" s="225" t="s">
        <v>13</v>
      </c>
      <c r="B16" s="31">
        <f>SUM(PAPIR!H25)</f>
        <v>0</v>
      </c>
      <c r="C16" s="15"/>
      <c r="D16" s="15"/>
      <c r="E16" s="36"/>
      <c r="F16" s="28">
        <f>SUM(STAKLO!H22)</f>
        <v>0</v>
      </c>
      <c r="G16" s="16"/>
      <c r="H16" s="16"/>
      <c r="I16" s="37"/>
      <c r="J16" s="35">
        <f>SUM(PLASTIKA!H25)</f>
        <v>0</v>
      </c>
      <c r="K16" s="17"/>
      <c r="L16" s="17"/>
      <c r="M16" s="36"/>
      <c r="N16" s="47">
        <f>SUM(BIOOTPAD!H26)</f>
        <v>0</v>
      </c>
      <c r="O16" s="462"/>
      <c r="P16" s="230"/>
      <c r="Q16" s="46"/>
      <c r="R16" s="38"/>
      <c r="S16" s="233"/>
      <c r="T16" s="39"/>
      <c r="U16" s="37"/>
      <c r="V16" s="457">
        <f>SUM(RECIKLABILNI!H25)</f>
        <v>0</v>
      </c>
      <c r="W16" s="34" t="s">
        <v>116</v>
      </c>
      <c r="X16" s="458">
        <f t="shared" si="0"/>
        <v>0</v>
      </c>
    </row>
    <row r="17" spans="1:24" ht="15">
      <c r="A17" s="225" t="s">
        <v>136</v>
      </c>
      <c r="B17" s="31">
        <f>SUM(PAPIR!H26)</f>
        <v>0</v>
      </c>
      <c r="C17" s="38"/>
      <c r="D17" s="18"/>
      <c r="E17" s="19"/>
      <c r="F17" s="28">
        <f>SUM(STAKLO!H23)</f>
        <v>0</v>
      </c>
      <c r="G17" s="38"/>
      <c r="H17" s="20"/>
      <c r="I17" s="21"/>
      <c r="J17" s="35">
        <f>SUM(PLASTIKA!H26)</f>
        <v>0</v>
      </c>
      <c r="K17" s="38"/>
      <c r="L17" s="22"/>
      <c r="M17" s="23"/>
      <c r="N17" s="46"/>
      <c r="O17" s="37"/>
      <c r="P17" s="36"/>
      <c r="Q17" s="46"/>
      <c r="R17" s="38"/>
      <c r="S17" s="233"/>
      <c r="T17" s="39"/>
      <c r="U17" s="34"/>
      <c r="V17" s="39"/>
      <c r="W17" s="34"/>
      <c r="X17" s="458">
        <f t="shared" si="0"/>
        <v>0</v>
      </c>
    </row>
    <row r="18" spans="1:24" ht="15">
      <c r="A18" s="225" t="s">
        <v>137</v>
      </c>
      <c r="B18" s="31">
        <f>SUM(PAPIR!H27)</f>
        <v>0</v>
      </c>
      <c r="C18" s="38"/>
      <c r="D18" s="18"/>
      <c r="E18" s="19"/>
      <c r="F18" s="28">
        <f>SUM(STAKLO!H24)</f>
        <v>0</v>
      </c>
      <c r="G18" s="38"/>
      <c r="H18" s="20"/>
      <c r="I18" s="21"/>
      <c r="J18" s="35">
        <f>SUM(PLASTIKA!H27)</f>
        <v>0</v>
      </c>
      <c r="K18" s="38"/>
      <c r="L18" s="22"/>
      <c r="M18" s="23"/>
      <c r="N18" s="46"/>
      <c r="O18" s="37"/>
      <c r="P18" s="36"/>
      <c r="Q18" s="46"/>
      <c r="R18" s="38"/>
      <c r="S18" s="233"/>
      <c r="T18" s="39"/>
      <c r="U18" s="34"/>
      <c r="V18" s="39"/>
      <c r="W18" s="34"/>
      <c r="X18" s="458">
        <f t="shared" si="0"/>
        <v>0</v>
      </c>
    </row>
    <row r="19" spans="1:24" ht="15">
      <c r="A19" s="226" t="s">
        <v>142</v>
      </c>
      <c r="B19" s="39"/>
      <c r="C19" s="38"/>
      <c r="D19" s="38"/>
      <c r="E19" s="36"/>
      <c r="F19" s="39"/>
      <c r="G19" s="38"/>
      <c r="H19" s="38"/>
      <c r="I19" s="37"/>
      <c r="J19" s="39"/>
      <c r="K19" s="38"/>
      <c r="L19" s="38"/>
      <c r="M19" s="36"/>
      <c r="N19" s="46"/>
      <c r="O19" s="37"/>
      <c r="P19" s="36"/>
      <c r="Q19" s="46"/>
      <c r="R19" s="38"/>
      <c r="S19" s="233"/>
      <c r="T19" s="35">
        <f>SUM(TEKSTIL!H21)</f>
        <v>0</v>
      </c>
      <c r="U19" s="34" t="s">
        <v>116</v>
      </c>
      <c r="V19" s="35"/>
      <c r="W19" s="34"/>
      <c r="X19" s="458">
        <f t="shared" si="0"/>
        <v>0</v>
      </c>
    </row>
    <row r="20" spans="1:24" ht="15">
      <c r="A20" s="226" t="s">
        <v>143</v>
      </c>
      <c r="B20" s="39"/>
      <c r="C20" s="38"/>
      <c r="D20" s="38"/>
      <c r="E20" s="36"/>
      <c r="F20" s="39"/>
      <c r="G20" s="38"/>
      <c r="H20" s="38"/>
      <c r="I20" s="37"/>
      <c r="J20" s="39"/>
      <c r="K20" s="38"/>
      <c r="L20" s="38"/>
      <c r="M20" s="36"/>
      <c r="N20" s="46"/>
      <c r="O20" s="37"/>
      <c r="P20" s="36"/>
      <c r="Q20" s="46"/>
      <c r="R20" s="38"/>
      <c r="S20" s="233"/>
      <c r="T20" s="35">
        <f>SUM(TEKSTIL!H22)</f>
        <v>0</v>
      </c>
      <c r="U20" s="34" t="s">
        <v>116</v>
      </c>
      <c r="V20" s="35"/>
      <c r="W20" s="34"/>
      <c r="X20" s="458">
        <f t="shared" si="0"/>
        <v>0</v>
      </c>
    </row>
    <row r="21" spans="1:24" ht="15">
      <c r="A21" s="226" t="s">
        <v>131</v>
      </c>
      <c r="B21" s="39"/>
      <c r="C21" s="38"/>
      <c r="D21" s="38"/>
      <c r="E21" s="36"/>
      <c r="F21" s="39"/>
      <c r="G21" s="38"/>
      <c r="H21" s="38"/>
      <c r="I21" s="37"/>
      <c r="J21" s="39"/>
      <c r="K21" s="38"/>
      <c r="L21" s="38"/>
      <c r="M21" s="36"/>
      <c r="N21" s="47"/>
      <c r="O21" s="34"/>
      <c r="P21" s="36"/>
      <c r="Q21" s="47">
        <f>SUM(BIOOTPAD!H55)</f>
        <v>0</v>
      </c>
      <c r="R21" s="447"/>
      <c r="S21" s="448"/>
      <c r="T21" s="39"/>
      <c r="U21" s="37"/>
      <c r="V21" s="39"/>
      <c r="W21" s="37"/>
      <c r="X21" s="458">
        <f t="shared" si="0"/>
        <v>0</v>
      </c>
    </row>
    <row r="22" spans="1:24" ht="15">
      <c r="A22" s="226" t="s">
        <v>129</v>
      </c>
      <c r="B22" s="39"/>
      <c r="C22" s="38"/>
      <c r="D22" s="38"/>
      <c r="E22" s="36"/>
      <c r="F22" s="39"/>
      <c r="G22" s="38"/>
      <c r="H22" s="38"/>
      <c r="I22" s="37"/>
      <c r="J22" s="39"/>
      <c r="K22" s="38"/>
      <c r="L22" s="38"/>
      <c r="M22" s="36"/>
      <c r="N22" s="47"/>
      <c r="O22" s="34"/>
      <c r="P22" s="36"/>
      <c r="Q22" s="47">
        <f>SUM(BIOOTPAD!H56)</f>
        <v>0</v>
      </c>
      <c r="R22" s="447"/>
      <c r="S22" s="448"/>
      <c r="T22" s="39"/>
      <c r="U22" s="37"/>
      <c r="V22" s="39"/>
      <c r="W22" s="37"/>
      <c r="X22" s="458">
        <f t="shared" si="0"/>
        <v>0</v>
      </c>
    </row>
    <row r="23" spans="1:24" ht="15.75" thickBot="1">
      <c r="A23" s="227" t="s">
        <v>130</v>
      </c>
      <c r="B23" s="40"/>
      <c r="C23" s="41"/>
      <c r="D23" s="41"/>
      <c r="E23" s="42"/>
      <c r="F23" s="40"/>
      <c r="G23" s="41"/>
      <c r="H23" s="41"/>
      <c r="I23" s="43"/>
      <c r="J23" s="40"/>
      <c r="K23" s="41"/>
      <c r="L23" s="41"/>
      <c r="M23" s="42"/>
      <c r="N23" s="48"/>
      <c r="O23" s="43"/>
      <c r="P23" s="42"/>
      <c r="Q23" s="48">
        <f>SUM(BIOOTPAD!H57)</f>
        <v>0</v>
      </c>
      <c r="R23" s="449"/>
      <c r="S23" s="450"/>
      <c r="T23" s="40"/>
      <c r="U23" s="43"/>
      <c r="V23" s="40"/>
      <c r="W23" s="43"/>
      <c r="X23" s="459">
        <f t="shared" si="0"/>
        <v>0</v>
      </c>
    </row>
    <row r="24" spans="1:24" ht="16.5" thickBot="1" thickTop="1">
      <c r="A24" s="228" t="s">
        <v>74</v>
      </c>
      <c r="B24" s="45">
        <f>SUM(B11:B23)</f>
        <v>0</v>
      </c>
      <c r="C24" s="269"/>
      <c r="D24" s="269"/>
      <c r="E24" s="269"/>
      <c r="F24" s="45">
        <f>SUM(F11:F23)</f>
        <v>0</v>
      </c>
      <c r="G24" s="269"/>
      <c r="H24" s="269"/>
      <c r="I24" s="269"/>
      <c r="J24" s="45">
        <f>SUM(J11:J23)</f>
        <v>0</v>
      </c>
      <c r="K24" s="269"/>
      <c r="L24" s="269"/>
      <c r="M24" s="269"/>
      <c r="N24" s="45">
        <f>SUM(N11:N23)</f>
        <v>0</v>
      </c>
      <c r="O24" s="269"/>
      <c r="P24" s="269"/>
      <c r="Q24" s="45">
        <f>SUM(Q11:Q23)</f>
        <v>0</v>
      </c>
      <c r="R24" s="44"/>
      <c r="S24" s="44"/>
      <c r="T24" s="45">
        <f>SUM(T11:T23)</f>
        <v>0</v>
      </c>
      <c r="U24" s="50"/>
      <c r="V24" s="45">
        <f>SUM(V11:V23)</f>
        <v>0</v>
      </c>
      <c r="W24" s="50"/>
      <c r="X24" s="460">
        <f>SUM(X11:X23)</f>
        <v>0</v>
      </c>
    </row>
    <row r="26" spans="2:15" ht="15">
      <c r="B26" s="24"/>
      <c r="C26" s="4" t="s">
        <v>118</v>
      </c>
      <c r="F26" s="25"/>
      <c r="G26" s="4" t="s">
        <v>118</v>
      </c>
      <c r="J26" s="26"/>
      <c r="K26" s="4" t="s">
        <v>118</v>
      </c>
      <c r="N26" s="231"/>
      <c r="O26" s="4" t="s">
        <v>118</v>
      </c>
    </row>
    <row r="28" spans="17:18" ht="15">
      <c r="Q28" s="235"/>
      <c r="R28" s="4" t="s">
        <v>118</v>
      </c>
    </row>
    <row r="29" ht="15">
      <c r="Q29" s="14"/>
    </row>
    <row r="30" ht="15.75" thickBot="1"/>
    <row r="31" spans="2:17" ht="24" customHeight="1" thickBot="1">
      <c r="B31" s="368" t="s">
        <v>135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70"/>
    </row>
    <row r="32" spans="2:17" ht="32.25" customHeight="1" thickBot="1">
      <c r="B32" s="385" t="s">
        <v>132</v>
      </c>
      <c r="C32" s="386"/>
      <c r="D32" s="387"/>
      <c r="E32" s="385" t="s">
        <v>133</v>
      </c>
      <c r="F32" s="386"/>
      <c r="G32" s="387"/>
      <c r="H32" s="385" t="s">
        <v>138</v>
      </c>
      <c r="I32" s="386"/>
      <c r="J32" s="387"/>
      <c r="K32" s="385" t="s">
        <v>139</v>
      </c>
      <c r="L32" s="386"/>
      <c r="M32" s="387"/>
      <c r="N32" s="385" t="s">
        <v>170</v>
      </c>
      <c r="O32" s="386"/>
      <c r="P32" s="388"/>
      <c r="Q32" s="387"/>
    </row>
    <row r="33" spans="2:17" ht="28.5" customHeight="1" thickTop="1">
      <c r="B33" s="418" t="s">
        <v>121</v>
      </c>
      <c r="C33" s="419"/>
      <c r="D33" s="420"/>
      <c r="E33" s="421" t="s">
        <v>123</v>
      </c>
      <c r="F33" s="422"/>
      <c r="G33" s="423"/>
      <c r="H33" s="377" t="s">
        <v>164</v>
      </c>
      <c r="I33" s="378"/>
      <c r="J33" s="379"/>
      <c r="K33" s="418" t="s">
        <v>124</v>
      </c>
      <c r="L33" s="419"/>
      <c r="M33" s="420"/>
      <c r="N33" s="421" t="s">
        <v>168</v>
      </c>
      <c r="O33" s="422"/>
      <c r="P33" s="424"/>
      <c r="Q33" s="423"/>
    </row>
    <row r="34" spans="2:17" ht="26.25" customHeight="1">
      <c r="B34" s="380" t="s">
        <v>150</v>
      </c>
      <c r="C34" s="383"/>
      <c r="D34" s="384"/>
      <c r="E34" s="400"/>
      <c r="F34" s="401"/>
      <c r="G34" s="402"/>
      <c r="H34" s="371"/>
      <c r="I34" s="372"/>
      <c r="J34" s="373"/>
      <c r="K34" s="374" t="s">
        <v>126</v>
      </c>
      <c r="L34" s="375"/>
      <c r="M34" s="376"/>
      <c r="N34" s="371"/>
      <c r="O34" s="372"/>
      <c r="P34" s="372"/>
      <c r="Q34" s="373"/>
    </row>
    <row r="35" spans="2:19" ht="96" customHeight="1">
      <c r="B35" s="380" t="s">
        <v>188</v>
      </c>
      <c r="C35" s="383"/>
      <c r="D35" s="384"/>
      <c r="E35" s="380" t="s">
        <v>157</v>
      </c>
      <c r="F35" s="381"/>
      <c r="G35" s="382"/>
      <c r="H35" s="380"/>
      <c r="I35" s="381"/>
      <c r="J35" s="382"/>
      <c r="K35" s="411" t="s">
        <v>127</v>
      </c>
      <c r="L35" s="412"/>
      <c r="M35" s="413"/>
      <c r="N35" s="397" t="s">
        <v>167</v>
      </c>
      <c r="O35" s="398"/>
      <c r="P35" s="398"/>
      <c r="Q35" s="399"/>
      <c r="S35" s="50"/>
    </row>
    <row r="36" spans="2:17" ht="45" customHeight="1">
      <c r="B36" s="380" t="s">
        <v>151</v>
      </c>
      <c r="C36" s="383"/>
      <c r="D36" s="384"/>
      <c r="E36" s="380" t="s">
        <v>158</v>
      </c>
      <c r="F36" s="381"/>
      <c r="G36" s="382"/>
      <c r="H36" s="380"/>
      <c r="I36" s="381"/>
      <c r="J36" s="382"/>
      <c r="K36" s="411"/>
      <c r="L36" s="412"/>
      <c r="M36" s="413"/>
      <c r="N36" s="443"/>
      <c r="O36" s="444"/>
      <c r="P36" s="444"/>
      <c r="Q36" s="445"/>
    </row>
    <row r="37" spans="2:17" ht="40.5" customHeight="1">
      <c r="B37" s="380" t="s">
        <v>152</v>
      </c>
      <c r="C37" s="383"/>
      <c r="D37" s="384"/>
      <c r="E37" s="380" t="s">
        <v>159</v>
      </c>
      <c r="F37" s="383"/>
      <c r="G37" s="384"/>
      <c r="H37" s="408"/>
      <c r="I37" s="409"/>
      <c r="J37" s="410"/>
      <c r="K37" s="411"/>
      <c r="L37" s="412"/>
      <c r="M37" s="413"/>
      <c r="N37" s="414"/>
      <c r="O37" s="415"/>
      <c r="P37" s="416"/>
      <c r="Q37" s="417"/>
    </row>
    <row r="38" spans="2:17" ht="52.5" customHeight="1">
      <c r="B38" s="380" t="s">
        <v>153</v>
      </c>
      <c r="C38" s="381"/>
      <c r="D38" s="382"/>
      <c r="E38" s="380" t="s">
        <v>153</v>
      </c>
      <c r="F38" s="381"/>
      <c r="G38" s="382"/>
      <c r="H38" s="380" t="s">
        <v>161</v>
      </c>
      <c r="I38" s="383"/>
      <c r="J38" s="384"/>
      <c r="K38" s="380" t="s">
        <v>161</v>
      </c>
      <c r="L38" s="383"/>
      <c r="M38" s="384"/>
      <c r="N38" s="380" t="s">
        <v>161</v>
      </c>
      <c r="O38" s="383"/>
      <c r="P38" s="383"/>
      <c r="Q38" s="384"/>
    </row>
    <row r="39" spans="2:17" ht="27.75" customHeight="1">
      <c r="B39" s="380" t="s">
        <v>154</v>
      </c>
      <c r="C39" s="383"/>
      <c r="D39" s="384"/>
      <c r="E39" s="380" t="s">
        <v>160</v>
      </c>
      <c r="F39" s="383"/>
      <c r="G39" s="384"/>
      <c r="H39" s="374" t="s">
        <v>162</v>
      </c>
      <c r="I39" s="375"/>
      <c r="J39" s="376"/>
      <c r="K39" s="411" t="s">
        <v>134</v>
      </c>
      <c r="L39" s="412"/>
      <c r="M39" s="413"/>
      <c r="N39" s="374" t="s">
        <v>212</v>
      </c>
      <c r="O39" s="375"/>
      <c r="P39" s="375"/>
      <c r="Q39" s="376"/>
    </row>
    <row r="40" spans="2:17" ht="27" customHeight="1">
      <c r="B40" s="380" t="s">
        <v>155</v>
      </c>
      <c r="C40" s="383"/>
      <c r="D40" s="384"/>
      <c r="E40" s="425" t="s">
        <v>155</v>
      </c>
      <c r="F40" s="381"/>
      <c r="G40" s="382"/>
      <c r="H40" s="371"/>
      <c r="I40" s="372"/>
      <c r="J40" s="373"/>
      <c r="K40" s="371"/>
      <c r="L40" s="372"/>
      <c r="M40" s="373"/>
      <c r="N40" s="408"/>
      <c r="O40" s="409"/>
      <c r="P40" s="426"/>
      <c r="Q40" s="410"/>
    </row>
    <row r="41" spans="2:17" ht="28.5" customHeight="1">
      <c r="B41" s="380" t="s">
        <v>163</v>
      </c>
      <c r="C41" s="381"/>
      <c r="D41" s="382"/>
      <c r="E41" s="380" t="s">
        <v>163</v>
      </c>
      <c r="F41" s="381"/>
      <c r="G41" s="382"/>
      <c r="H41" s="380" t="s">
        <v>163</v>
      </c>
      <c r="I41" s="381"/>
      <c r="J41" s="382"/>
      <c r="K41" s="380" t="s">
        <v>163</v>
      </c>
      <c r="L41" s="381"/>
      <c r="M41" s="382"/>
      <c r="N41" s="380" t="s">
        <v>163</v>
      </c>
      <c r="O41" s="381"/>
      <c r="P41" s="381"/>
      <c r="Q41" s="382"/>
    </row>
    <row r="42" spans="2:17" ht="44.25" customHeight="1">
      <c r="B42" s="427" t="s">
        <v>156</v>
      </c>
      <c r="C42" s="428"/>
      <c r="D42" s="429"/>
      <c r="E42" s="427" t="s">
        <v>156</v>
      </c>
      <c r="F42" s="428"/>
      <c r="G42" s="429"/>
      <c r="H42" s="425" t="s">
        <v>165</v>
      </c>
      <c r="I42" s="381"/>
      <c r="J42" s="382"/>
      <c r="K42" s="425" t="s">
        <v>165</v>
      </c>
      <c r="L42" s="381"/>
      <c r="M42" s="382"/>
      <c r="N42" s="425" t="s">
        <v>165</v>
      </c>
      <c r="O42" s="381"/>
      <c r="P42" s="381"/>
      <c r="Q42" s="382"/>
    </row>
    <row r="43" spans="2:17" ht="15.75" thickBot="1">
      <c r="B43" s="432" t="s">
        <v>122</v>
      </c>
      <c r="C43" s="433"/>
      <c r="D43" s="434"/>
      <c r="E43" s="432" t="s">
        <v>122</v>
      </c>
      <c r="F43" s="433"/>
      <c r="G43" s="434"/>
      <c r="H43" s="432" t="s">
        <v>122</v>
      </c>
      <c r="I43" s="433"/>
      <c r="J43" s="434"/>
      <c r="K43" s="432" t="s">
        <v>122</v>
      </c>
      <c r="L43" s="433"/>
      <c r="M43" s="434"/>
      <c r="N43" s="432" t="s">
        <v>122</v>
      </c>
      <c r="O43" s="433"/>
      <c r="P43" s="433"/>
      <c r="Q43" s="434"/>
    </row>
    <row r="44" spans="2:17" ht="15" customHeight="1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2:17" ht="15">
      <c r="B45" s="49" t="s">
        <v>166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2:17" ht="1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2:24" ht="105.75" customHeight="1">
      <c r="B47" s="430" t="s">
        <v>171</v>
      </c>
      <c r="C47" s="431"/>
      <c r="D47" s="431"/>
      <c r="E47" s="191"/>
      <c r="F47" s="430" t="s">
        <v>204</v>
      </c>
      <c r="G47" s="431"/>
      <c r="H47" s="431"/>
      <c r="I47" s="192"/>
      <c r="J47" s="430" t="s">
        <v>211</v>
      </c>
      <c r="K47" s="430"/>
      <c r="L47" s="430"/>
      <c r="M47" s="192"/>
      <c r="N47" s="431" t="s">
        <v>172</v>
      </c>
      <c r="O47" s="431"/>
      <c r="P47" s="431"/>
      <c r="Q47" s="431"/>
      <c r="T47" s="27"/>
      <c r="U47" s="27"/>
      <c r="V47" s="27"/>
      <c r="W47" s="27"/>
      <c r="X47" s="27"/>
    </row>
    <row r="48" spans="2:17" ht="15">
      <c r="B48" s="50"/>
      <c r="C48" s="50"/>
      <c r="D48" s="50"/>
      <c r="E48" s="50"/>
      <c r="F48" s="50"/>
      <c r="G48" s="50"/>
      <c r="H48" s="50"/>
      <c r="I48" s="50"/>
      <c r="J48" s="430"/>
      <c r="K48" s="430"/>
      <c r="L48" s="430"/>
      <c r="M48" s="50"/>
      <c r="N48" s="50"/>
      <c r="O48" s="50"/>
      <c r="P48" s="50"/>
      <c r="Q48" s="50"/>
    </row>
    <row r="49" spans="2:17" ht="42" customHeight="1">
      <c r="B49" s="267"/>
      <c r="C49" s="267"/>
      <c r="D49" s="267"/>
      <c r="E49" s="50"/>
      <c r="F49" s="50"/>
      <c r="G49" s="50"/>
      <c r="H49" s="50"/>
      <c r="I49" s="50"/>
      <c r="J49" s="430"/>
      <c r="K49" s="430"/>
      <c r="L49" s="430"/>
      <c r="M49" s="50"/>
      <c r="N49" s="50"/>
      <c r="O49" s="50"/>
      <c r="P49" s="50"/>
      <c r="Q49" s="50"/>
    </row>
  </sheetData>
  <sheetProtection password="D946" sheet="1" selectLockedCells="1"/>
  <mergeCells count="76">
    <mergeCell ref="J47:L49"/>
    <mergeCell ref="V9:W9"/>
    <mergeCell ref="N9:P9"/>
    <mergeCell ref="Q9:S9"/>
    <mergeCell ref="E43:G43"/>
    <mergeCell ref="H43:J43"/>
    <mergeCell ref="K43:M43"/>
    <mergeCell ref="N43:Q43"/>
    <mergeCell ref="H36:J36"/>
    <mergeCell ref="N36:Q36"/>
    <mergeCell ref="E35:G35"/>
    <mergeCell ref="K35:M35"/>
    <mergeCell ref="B42:D42"/>
    <mergeCell ref="F47:H47"/>
    <mergeCell ref="N47:Q47"/>
    <mergeCell ref="B47:D47"/>
    <mergeCell ref="B43:D43"/>
    <mergeCell ref="E42:G42"/>
    <mergeCell ref="H42:J42"/>
    <mergeCell ref="K42:M42"/>
    <mergeCell ref="N42:Q42"/>
    <mergeCell ref="B41:D41"/>
    <mergeCell ref="E41:G41"/>
    <mergeCell ref="H41:J41"/>
    <mergeCell ref="K41:M41"/>
    <mergeCell ref="N41:Q41"/>
    <mergeCell ref="E40:G40"/>
    <mergeCell ref="H40:J40"/>
    <mergeCell ref="K40:M40"/>
    <mergeCell ref="N40:Q40"/>
    <mergeCell ref="B39:D39"/>
    <mergeCell ref="E39:G39"/>
    <mergeCell ref="H39:J39"/>
    <mergeCell ref="K39:M39"/>
    <mergeCell ref="N39:Q39"/>
    <mergeCell ref="B40:D40"/>
    <mergeCell ref="B38:D38"/>
    <mergeCell ref="E38:G38"/>
    <mergeCell ref="H38:J38"/>
    <mergeCell ref="K38:M38"/>
    <mergeCell ref="N38:Q38"/>
    <mergeCell ref="E33:G33"/>
    <mergeCell ref="K33:M33"/>
    <mergeCell ref="N33:Q33"/>
    <mergeCell ref="E36:G36"/>
    <mergeCell ref="K36:M36"/>
    <mergeCell ref="N35:Q35"/>
    <mergeCell ref="E34:G34"/>
    <mergeCell ref="F9:I9"/>
    <mergeCell ref="J9:M9"/>
    <mergeCell ref="B37:D37"/>
    <mergeCell ref="E37:G37"/>
    <mergeCell ref="H37:J37"/>
    <mergeCell ref="K37:M37"/>
    <mergeCell ref="N37:Q37"/>
    <mergeCell ref="B33:D33"/>
    <mergeCell ref="K32:M32"/>
    <mergeCell ref="N32:Q32"/>
    <mergeCell ref="B36:D36"/>
    <mergeCell ref="B35:D35"/>
    <mergeCell ref="A5:X5"/>
    <mergeCell ref="A7:X7"/>
    <mergeCell ref="A9:A10"/>
    <mergeCell ref="X9:X10"/>
    <mergeCell ref="B9:E9"/>
    <mergeCell ref="T9:U9"/>
    <mergeCell ref="B31:Q31"/>
    <mergeCell ref="H34:J34"/>
    <mergeCell ref="K34:M34"/>
    <mergeCell ref="N34:Q34"/>
    <mergeCell ref="H33:J33"/>
    <mergeCell ref="H35:J35"/>
    <mergeCell ref="B34:D34"/>
    <mergeCell ref="B32:D32"/>
    <mergeCell ref="E32:G32"/>
    <mergeCell ref="H32:J32"/>
  </mergeCells>
  <printOptions/>
  <pageMargins left="0.7086614173228347" right="0" top="0.35433070866141736" bottom="0.35433070866141736" header="0.31496062992125984" footer="0.11811023622047245"/>
  <pageSetup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Sarc Renato</dc:creator>
  <cp:keywords/>
  <dc:description/>
  <cp:lastModifiedBy>Mladen Kovač</cp:lastModifiedBy>
  <cp:lastPrinted>2018-05-10T07:33:49Z</cp:lastPrinted>
  <dcterms:created xsi:type="dcterms:W3CDTF">2014-09-16T20:20:04Z</dcterms:created>
  <dcterms:modified xsi:type="dcterms:W3CDTF">2018-05-10T08:18:12Z</dcterms:modified>
  <cp:category/>
  <cp:version/>
  <cp:contentType/>
  <cp:contentStatus/>
</cp:coreProperties>
</file>